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:\ThomasR\Vorlagen\"/>
    </mc:Choice>
  </mc:AlternateContent>
  <xr:revisionPtr revIDLastSave="0" documentId="13_ncr:1_{9892EC14-3196-452C-A533-069814D7A1B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abelle1" sheetId="1" r:id="rId1"/>
  </sheets>
  <definedNames>
    <definedName name="_xlnm._FilterDatabase" localSheetId="0" hidden="1">Tabelle1!$I$72:$J$73</definedName>
    <definedName name="_xlnm.Print_Area" localSheetId="0">Tabelle1!$A$1:$Q$100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 s="1"/>
  <c r="H82" i="1"/>
  <c r="G82" i="1"/>
  <c r="F45" i="1" l="1"/>
  <c r="Q78" i="1"/>
  <c r="Q79" i="1"/>
  <c r="Q80" i="1"/>
  <c r="Q58" i="1" l="1"/>
  <c r="Q61" i="1"/>
  <c r="O58" i="1"/>
  <c r="O59" i="1"/>
  <c r="Q59" i="1" s="1"/>
  <c r="O60" i="1"/>
  <c r="Q60" i="1" s="1"/>
  <c r="O61" i="1"/>
  <c r="O62" i="1"/>
  <c r="Q62" i="1" s="1"/>
  <c r="O63" i="1"/>
  <c r="Q63" i="1" s="1"/>
  <c r="O57" i="1"/>
  <c r="Q57" i="1" s="1"/>
  <c r="B82" i="1" l="1"/>
  <c r="Q74" i="1" l="1"/>
  <c r="Q43" i="1"/>
  <c r="J45" i="1"/>
  <c r="Q45" i="1"/>
  <c r="A40" i="1" l="1"/>
  <c r="F40" i="1"/>
  <c r="D40" i="1"/>
  <c r="C40" i="1"/>
  <c r="B40" i="1"/>
  <c r="D82" i="1"/>
  <c r="C82" i="1"/>
  <c r="M60" i="1"/>
  <c r="M61" i="1"/>
  <c r="M62" i="1"/>
  <c r="M63" i="1"/>
  <c r="Q73" i="1" l="1"/>
  <c r="Q75" i="1"/>
  <c r="Q76" i="1"/>
  <c r="Q77" i="1"/>
  <c r="Q72" i="1"/>
  <c r="Q67" i="1"/>
  <c r="Q68" i="1"/>
  <c r="Q66" i="1"/>
  <c r="M73" i="1"/>
  <c r="M75" i="1"/>
  <c r="M76" i="1"/>
  <c r="M77" i="1"/>
  <c r="M72" i="1"/>
  <c r="M68" i="1"/>
  <c r="M67" i="1"/>
  <c r="M66" i="1"/>
  <c r="M65" i="1"/>
  <c r="Q20" i="1"/>
  <c r="M64" i="1"/>
  <c r="Q85" i="1"/>
  <c r="Q81" i="1"/>
  <c r="Q71" i="1"/>
  <c r="Q70" i="1"/>
  <c r="Q69" i="1"/>
  <c r="Q65" i="1"/>
  <c r="Q64" i="1"/>
  <c r="Q44" i="1" l="1"/>
  <c r="Q25" i="1"/>
  <c r="Q46" i="1"/>
  <c r="Q47" i="1"/>
  <c r="Q48" i="1"/>
  <c r="Q42" i="1"/>
  <c r="Q37" i="1"/>
  <c r="Q34" i="1"/>
  <c r="Q31" i="1"/>
  <c r="Q28" i="1"/>
  <c r="Q15" i="1"/>
  <c r="Q16" i="1"/>
  <c r="Q17" i="1"/>
  <c r="Q14" i="1"/>
  <c r="Q13" i="1"/>
  <c r="K20" i="1" l="1"/>
  <c r="Q50" i="1"/>
  <c r="Q52" i="1" s="1"/>
  <c r="Q82" i="1" s="1"/>
  <c r="B88" i="1" l="1"/>
  <c r="G86" i="1"/>
  <c r="B86" i="1"/>
  <c r="I21" i="1"/>
  <c r="Q83" i="1"/>
  <c r="Q84" i="1" s="1"/>
  <c r="B87" i="1"/>
  <c r="B89" i="1"/>
  <c r="H88" i="1"/>
  <c r="G40" i="1"/>
</calcChain>
</file>

<file path=xl/sharedStrings.xml><?xml version="1.0" encoding="utf-8"?>
<sst xmlns="http://schemas.openxmlformats.org/spreadsheetml/2006/main" count="84" uniqueCount="77">
  <si>
    <t>Anlass der Veranstaltung</t>
  </si>
  <si>
    <t>Personenzahl</t>
  </si>
  <si>
    <t>ganztägig</t>
  </si>
  <si>
    <t>Schumannstr. 8, Raum I, bis 12 Pers.</t>
  </si>
  <si>
    <t>Schumannstr. 8, Raum II, bis 24 Pers.</t>
  </si>
  <si>
    <t>Schumannstr. 8, Raum I+II, bis 36 Pers.</t>
  </si>
  <si>
    <t>Schumannstr. 9, Raum bis 45 Pers.</t>
  </si>
  <si>
    <t>Schumannstr. 3, Raum bis 26 Pers.*</t>
  </si>
  <si>
    <t>Raumanmietung</t>
  </si>
  <si>
    <t xml:space="preserve">7:30 - 11:30 </t>
  </si>
  <si>
    <t>Montag - Freitag</t>
  </si>
  <si>
    <t>nach Absprache</t>
  </si>
  <si>
    <t xml:space="preserve">Bestuhlung </t>
  </si>
  <si>
    <t>Rechteck</t>
  </si>
  <si>
    <t>Parlamentarisch</t>
  </si>
  <si>
    <t>Sitzreihen</t>
  </si>
  <si>
    <t>Stuhlkreis</t>
  </si>
  <si>
    <t>inklusive</t>
  </si>
  <si>
    <t>Tagungstechnik</t>
  </si>
  <si>
    <t>Rednerpult (mit Mikro)</t>
  </si>
  <si>
    <t>Flipchart Papier</t>
  </si>
  <si>
    <t>Internet (Bereitstellung)</t>
  </si>
  <si>
    <t>Flipchart</t>
  </si>
  <si>
    <t>Beamer ab 4 Stunden</t>
  </si>
  <si>
    <t>Beamer bis 4 Stunden</t>
  </si>
  <si>
    <t>Pinnwände, 2 inklusive, jede weitere</t>
  </si>
  <si>
    <t>x</t>
  </si>
  <si>
    <t xml:space="preserve">+ </t>
  </si>
  <si>
    <t>Zwischensumme</t>
  </si>
  <si>
    <t>Übertrag</t>
  </si>
  <si>
    <t>Bewirtung</t>
  </si>
  <si>
    <t>Heißgetränke</t>
  </si>
  <si>
    <t>Kleine Speisen</t>
  </si>
  <si>
    <t>½ belegte Brötchen oder Schnittchen</t>
  </si>
  <si>
    <t xml:space="preserve">Kaltgetränke </t>
  </si>
  <si>
    <t>Laugenbrezel</t>
  </si>
  <si>
    <t>Coca Cola / Coca Cola light 0,2L</t>
  </si>
  <si>
    <t>Fanta / Sprite 0,2 L</t>
  </si>
  <si>
    <t>Apfelsaftschorle 0,25 L</t>
  </si>
  <si>
    <t>Apfelsaft 0,2 L</t>
  </si>
  <si>
    <t>Orangensaft 0,2 L</t>
  </si>
  <si>
    <t>Obst nach Saison je Stück</t>
  </si>
  <si>
    <r>
      <t xml:space="preserve">Teller Plätzchen </t>
    </r>
    <r>
      <rPr>
        <sz val="9"/>
        <color theme="1"/>
        <rFont val="Arial"/>
        <family val="2"/>
      </rPr>
      <t>(Teller á 200 gr.)</t>
    </r>
  </si>
  <si>
    <t>Verbrauch</t>
  </si>
  <si>
    <t>Summe</t>
  </si>
  <si>
    <t>mailto:Konferenzen@robi-gastro.de</t>
  </si>
  <si>
    <t>Sonstiges</t>
  </si>
  <si>
    <t>Mittagsmahlzeiten RoBistro</t>
  </si>
  <si>
    <t>Samstag oder Sonntag</t>
  </si>
  <si>
    <t>Datum der Veranstaltung</t>
  </si>
  <si>
    <t>bis</t>
  </si>
  <si>
    <t>Den ausgefüllten Beleg bitte im Excel Format absenden:</t>
  </si>
  <si>
    <t>* keine Bewirtung möglich</t>
  </si>
  <si>
    <t>Gerolsteiner Mineralwasser 0,25 L
(medium, klassik, naturell)</t>
  </si>
  <si>
    <t xml:space="preserve">Tee - verschiedene Sorten 
</t>
  </si>
  <si>
    <t>(nach verbrauchten Teebeuteln)</t>
  </si>
  <si>
    <t>ab 14:00</t>
  </si>
  <si>
    <t>Anzahl</t>
  </si>
  <si>
    <t xml:space="preserve">½ belegte Mehrkorn-Brötchen oder
</t>
  </si>
  <si>
    <t xml:space="preserve">    Vollkorn-Schnittchen</t>
  </si>
  <si>
    <t>zurück</t>
  </si>
  <si>
    <t>Bemerkungen:</t>
  </si>
  <si>
    <r>
      <t>Kaffee - Kanne groß,</t>
    </r>
    <r>
      <rPr>
        <sz val="9"/>
        <color theme="1"/>
        <rFont val="Arial"/>
        <family val="2"/>
      </rPr>
      <t xml:space="preserve"> (14 Tassen á 0,15 L)</t>
    </r>
  </si>
  <si>
    <r>
      <t>Kaffee - Kanne klein</t>
    </r>
    <r>
      <rPr>
        <sz val="9"/>
        <color theme="1"/>
        <rFont val="Arial"/>
        <family val="2"/>
      </rPr>
      <t xml:space="preserve"> (7 Tassen á 0,15 L)</t>
    </r>
  </si>
  <si>
    <r>
      <t xml:space="preserve">Auftraggeber: </t>
    </r>
    <r>
      <rPr>
        <sz val="10"/>
        <color theme="1"/>
        <rFont val="Arial"/>
        <family val="2"/>
      </rPr>
      <t>Name</t>
    </r>
  </si>
  <si>
    <t>Firmenname</t>
  </si>
  <si>
    <t>Straße</t>
  </si>
  <si>
    <t>Postleitzahl</t>
  </si>
  <si>
    <t>Ort</t>
  </si>
  <si>
    <r>
      <rPr>
        <b/>
        <sz val="16"/>
        <color theme="1"/>
        <rFont val="Arial"/>
        <family val="2"/>
      </rPr>
      <t>Raumanmietung / Sitzungsservice</t>
    </r>
    <r>
      <rPr>
        <b/>
        <sz val="13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Aufträge bitte mit mindestens 2 Wochen Vorlauf mailen!
Bis 72 vor Beginn an Werktagen kostenlos stornierbar.</t>
    </r>
  </si>
  <si>
    <t>Herr</t>
  </si>
  <si>
    <t>Frau</t>
  </si>
  <si>
    <t>Zeitraum</t>
  </si>
  <si>
    <t>MwSt</t>
  </si>
  <si>
    <t>Bruttosumme</t>
  </si>
  <si>
    <t>keine Raumbuchung</t>
  </si>
  <si>
    <t>Belegnummer: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</si>
</sst>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hh:mm;@"/>
    <numFmt numFmtId="166" formatCode="h:mm;@"/>
    <numFmt numFmtId="167" formatCode="00000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sz val="11"/>
      <color theme="0"/>
      <name val="Arial"/>
      <family val="2"/>
    </font>
    <font>
      <b/>
      <sz val="13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rgb="FFFF0000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9"/>
      <color theme="0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9" fontId="18" fillId="0" borderId="0" applyFont="0" applyFill="0" applyBorder="0" applyAlignment="0" applyProtection="0"/>
  </cellStyleXfs>
  <cellXfs count="117">
    <xf numFmtId="0" fontId="0" fillId="0" borderId="0" xfId="0"/>
    <xf numFmtId="0" fontId="6" fillId="0" borderId="0" xfId="0" applyFont="1"/>
    <xf numFmtId="164" fontId="6" fillId="0" borderId="0" xfId="0" applyNumberFormat="1" applyFont="1"/>
    <xf numFmtId="0" fontId="2" fillId="0" borderId="0" xfId="0" applyFont="1" applyAlignment="1">
      <alignment vertical="center"/>
    </xf>
    <xf numFmtId="0" fontId="1" fillId="0" borderId="0" xfId="0" applyFont="1"/>
    <xf numFmtId="164" fontId="1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right"/>
    </xf>
    <xf numFmtId="0" fontId="2" fillId="0" borderId="0" xfId="0" applyFont="1"/>
    <xf numFmtId="49" fontId="6" fillId="0" borderId="0" xfId="0" applyNumberFormat="1" applyFont="1"/>
    <xf numFmtId="0" fontId="4" fillId="0" borderId="0" xfId="0" applyFont="1" applyAlignment="1">
      <alignment horizontal="center" vertical="center"/>
    </xf>
    <xf numFmtId="0" fontId="9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4" fillId="0" borderId="3" xfId="0" applyFont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right" vertical="top"/>
    </xf>
    <xf numFmtId="164" fontId="12" fillId="0" borderId="0" xfId="0" applyNumberFormat="1" applyFont="1" applyAlignment="1">
      <alignment horizontal="left"/>
    </xf>
    <xf numFmtId="0" fontId="13" fillId="0" borderId="0" xfId="0" applyFont="1"/>
    <xf numFmtId="0" fontId="14" fillId="0" borderId="0" xfId="0" applyFont="1" applyAlignment="1">
      <alignment horizontal="right" vertical="top"/>
    </xf>
    <xf numFmtId="164" fontId="9" fillId="0" borderId="0" xfId="0" applyNumberFormat="1" applyFont="1"/>
    <xf numFmtId="0" fontId="6" fillId="0" borderId="4" xfId="0" applyFont="1" applyBorder="1" applyProtection="1">
      <protection locked="0"/>
    </xf>
    <xf numFmtId="0" fontId="7" fillId="0" borderId="0" xfId="0" applyFont="1" applyAlignment="1">
      <alignment vertical="top"/>
    </xf>
    <xf numFmtId="164" fontId="6" fillId="0" borderId="0" xfId="0" applyNumberFormat="1" applyFont="1" applyAlignment="1">
      <alignment wrapText="1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right" vertical="top"/>
    </xf>
    <xf numFmtId="164" fontId="6" fillId="0" borderId="0" xfId="0" applyNumberFormat="1" applyFont="1" applyProtection="1">
      <protection hidden="1"/>
    </xf>
    <xf numFmtId="0" fontId="6" fillId="0" borderId="0" xfId="0" applyFont="1" applyProtection="1">
      <protection hidden="1"/>
    </xf>
    <xf numFmtId="0" fontId="9" fillId="0" borderId="0" xfId="0" applyFont="1" applyProtection="1">
      <protection hidden="1"/>
    </xf>
    <xf numFmtId="164" fontId="6" fillId="0" borderId="3" xfId="0" applyNumberFormat="1" applyFont="1" applyBorder="1" applyProtection="1">
      <protection hidden="1"/>
    </xf>
    <xf numFmtId="0" fontId="11" fillId="0" borderId="0" xfId="1" applyProtection="1">
      <protection hidden="1"/>
    </xf>
    <xf numFmtId="164" fontId="6" fillId="0" borderId="12" xfId="0" applyNumberFormat="1" applyFont="1" applyBorder="1" applyProtection="1">
      <protection locked="0"/>
    </xf>
    <xf numFmtId="164" fontId="1" fillId="0" borderId="0" xfId="0" applyNumberFormat="1" applyFont="1"/>
    <xf numFmtId="164" fontId="17" fillId="0" borderId="0" xfId="0" applyNumberFormat="1" applyFont="1" applyAlignment="1">
      <alignment vertical="top"/>
    </xf>
    <xf numFmtId="0" fontId="6" fillId="0" borderId="5" xfId="0" applyFont="1" applyBorder="1"/>
    <xf numFmtId="0" fontId="1" fillId="0" borderId="0" xfId="0" applyFont="1" applyProtection="1">
      <protection hidden="1"/>
    </xf>
    <xf numFmtId="164" fontId="1" fillId="0" borderId="0" xfId="0" applyNumberFormat="1" applyFont="1" applyProtection="1">
      <protection hidden="1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Font="1" applyAlignment="1" applyProtection="1">
      <alignment horizontal="left"/>
      <protection hidden="1"/>
    </xf>
    <xf numFmtId="164" fontId="12" fillId="0" borderId="0" xfId="0" applyNumberFormat="1" applyFont="1" applyAlignment="1" applyProtection="1">
      <alignment horizontal="left"/>
      <protection hidden="1"/>
    </xf>
    <xf numFmtId="164" fontId="15" fillId="0" borderId="0" xfId="0" applyNumberFormat="1" applyFont="1" applyAlignment="1">
      <alignment vertical="top"/>
    </xf>
    <xf numFmtId="14" fontId="13" fillId="0" borderId="4" xfId="0" applyNumberFormat="1" applyFont="1" applyBorder="1" applyAlignment="1" applyProtection="1">
      <alignment horizontal="right"/>
      <protection locked="0"/>
    </xf>
    <xf numFmtId="0" fontId="1" fillId="0" borderId="0" xfId="0" applyFont="1" applyAlignment="1" applyProtection="1">
      <alignment horizontal="center"/>
      <protection hidden="1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0" fontId="5" fillId="0" borderId="0" xfId="0" applyFont="1" applyProtection="1">
      <protection hidden="1"/>
    </xf>
    <xf numFmtId="49" fontId="20" fillId="0" borderId="0" xfId="0" applyNumberFormat="1" applyFont="1" applyProtection="1">
      <protection hidden="1"/>
    </xf>
    <xf numFmtId="49" fontId="20" fillId="0" borderId="0" xfId="0" applyNumberFormat="1" applyFont="1" applyAlignment="1" applyProtection="1">
      <alignment horizontal="left"/>
      <protection hidden="1"/>
    </xf>
    <xf numFmtId="166" fontId="13" fillId="0" borderId="0" xfId="0" applyNumberFormat="1" applyFont="1" applyProtection="1">
      <protection hidden="1"/>
    </xf>
    <xf numFmtId="0" fontId="8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164" fontId="5" fillId="0" borderId="0" xfId="0" applyNumberFormat="1" applyFont="1" applyProtection="1">
      <protection hidden="1"/>
    </xf>
    <xf numFmtId="0" fontId="3" fillId="0" borderId="0" xfId="0" applyFont="1" applyProtection="1">
      <protection hidden="1"/>
    </xf>
    <xf numFmtId="49" fontId="13" fillId="0" borderId="0" xfId="0" applyNumberFormat="1" applyFont="1" applyAlignment="1" applyProtection="1">
      <alignment horizontal="center"/>
      <protection hidden="1"/>
    </xf>
    <xf numFmtId="14" fontId="13" fillId="0" borderId="0" xfId="0" applyNumberFormat="1" applyFont="1" applyAlignment="1" applyProtection="1">
      <alignment horizontal="right"/>
      <protection hidden="1"/>
    </xf>
    <xf numFmtId="1" fontId="13" fillId="0" borderId="4" xfId="0" applyNumberFormat="1" applyFont="1" applyBorder="1" applyAlignment="1" applyProtection="1">
      <alignment horizontal="right"/>
      <protection locked="0"/>
    </xf>
    <xf numFmtId="49" fontId="2" fillId="0" borderId="0" xfId="0" applyNumberFormat="1" applyFont="1" applyAlignment="1" applyProtection="1">
      <alignment horizontal="center"/>
      <protection hidden="1"/>
    </xf>
    <xf numFmtId="0" fontId="7" fillId="0" borderId="0" xfId="0" applyFont="1"/>
    <xf numFmtId="164" fontId="12" fillId="0" borderId="0" xfId="0" applyNumberFormat="1" applyFont="1" applyProtection="1">
      <protection hidden="1"/>
    </xf>
    <xf numFmtId="9" fontId="19" fillId="0" borderId="0" xfId="2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64" fontId="6" fillId="0" borderId="4" xfId="0" applyNumberFormat="1" applyFont="1" applyBorder="1" applyAlignment="1" applyProtection="1">
      <alignment horizontal="left" shrinkToFit="1"/>
      <protection locked="0"/>
    </xf>
    <xf numFmtId="0" fontId="6" fillId="0" borderId="0" xfId="0" applyFont="1" applyAlignment="1" applyProtection="1">
      <alignment horizontal="center" vertical="center"/>
      <protection hidden="1"/>
    </xf>
    <xf numFmtId="165" fontId="13" fillId="0" borderId="0" xfId="0" applyNumberFormat="1" applyFont="1" applyAlignment="1" applyProtection="1">
      <alignment horizontal="left" shrinkToFit="1"/>
      <protection locked="0"/>
    </xf>
    <xf numFmtId="1" fontId="13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 applyProtection="1">
      <alignment horizontal="center"/>
      <protection locked="0"/>
    </xf>
    <xf numFmtId="14" fontId="13" fillId="0" borderId="0" xfId="0" applyNumberFormat="1" applyFont="1" applyAlignment="1" applyProtection="1">
      <alignment horizontal="right"/>
      <protection locked="0"/>
    </xf>
    <xf numFmtId="0" fontId="13" fillId="0" borderId="4" xfId="0" applyFont="1" applyBorder="1" applyAlignment="1" applyProtection="1">
      <alignment horizontal="right"/>
      <protection locked="0"/>
    </xf>
    <xf numFmtId="0" fontId="5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left"/>
    </xf>
    <xf numFmtId="164" fontId="15" fillId="0" borderId="0" xfId="0" applyNumberFormat="1" applyFont="1" applyAlignment="1">
      <alignment horizontal="left" vertical="top"/>
    </xf>
    <xf numFmtId="164" fontId="1" fillId="0" borderId="6" xfId="0" applyNumberFormat="1" applyFont="1" applyBorder="1" applyAlignment="1">
      <alignment horizontal="left"/>
    </xf>
    <xf numFmtId="164" fontId="1" fillId="0" borderId="0" xfId="0" applyNumberFormat="1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64" fontId="6" fillId="0" borderId="0" xfId="0" applyNumberFormat="1" applyFont="1" applyAlignment="1">
      <alignment horizontal="left"/>
    </xf>
    <xf numFmtId="0" fontId="6" fillId="0" borderId="4" xfId="0" applyFont="1" applyBorder="1" applyAlignment="1" applyProtection="1">
      <alignment horizontal="right"/>
      <protection locked="0"/>
    </xf>
    <xf numFmtId="0" fontId="6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9" fillId="0" borderId="0" xfId="0" applyFont="1" applyAlignment="1">
      <alignment horizontal="right" vertical="top"/>
    </xf>
    <xf numFmtId="0" fontId="6" fillId="0" borderId="7" xfId="0" applyFont="1" applyBorder="1" applyAlignment="1" applyProtection="1">
      <alignment horizontal="right" vertical="top"/>
      <protection locked="0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17" fillId="0" borderId="8" xfId="0" applyFont="1" applyBorder="1" applyAlignment="1" applyProtection="1">
      <alignment horizontal="left" vertical="top" wrapText="1"/>
      <protection locked="0"/>
    </xf>
    <xf numFmtId="0" fontId="17" fillId="0" borderId="1" xfId="0" applyFont="1" applyBorder="1" applyAlignment="1" applyProtection="1">
      <alignment horizontal="left" vertical="top" wrapText="1"/>
      <protection locked="0"/>
    </xf>
    <xf numFmtId="0" fontId="17" fillId="0" borderId="9" xfId="0" applyFont="1" applyBorder="1" applyAlignment="1" applyProtection="1">
      <alignment horizontal="left" vertical="top" wrapText="1"/>
      <protection locked="0"/>
    </xf>
    <xf numFmtId="0" fontId="17" fillId="0" borderId="6" xfId="0" applyFont="1" applyBorder="1" applyAlignment="1" applyProtection="1">
      <alignment horizontal="left" vertical="top" wrapText="1"/>
      <protection locked="0"/>
    </xf>
    <xf numFmtId="0" fontId="17" fillId="0" borderId="0" xfId="0" applyFont="1" applyAlignment="1" applyProtection="1">
      <alignment horizontal="left" vertical="top" wrapText="1"/>
      <protection locked="0"/>
    </xf>
    <xf numFmtId="0" fontId="17" fillId="0" borderId="5" xfId="0" applyFont="1" applyBorder="1" applyAlignment="1" applyProtection="1">
      <alignment horizontal="left" vertical="top" wrapText="1"/>
      <protection locked="0"/>
    </xf>
    <xf numFmtId="0" fontId="17" fillId="0" borderId="10" xfId="0" applyFont="1" applyBorder="1" applyAlignment="1" applyProtection="1">
      <alignment horizontal="left" vertical="top" wrapText="1"/>
      <protection locked="0"/>
    </xf>
    <xf numFmtId="0" fontId="17" fillId="0" borderId="2" xfId="0" applyFont="1" applyBorder="1" applyAlignment="1" applyProtection="1">
      <alignment horizontal="left" vertical="top" wrapText="1"/>
      <protection locked="0"/>
    </xf>
    <xf numFmtId="0" fontId="17" fillId="0" borderId="11" xfId="0" applyFont="1" applyBorder="1" applyAlignment="1" applyProtection="1">
      <alignment horizontal="left" vertical="top" wrapText="1"/>
      <protection locked="0"/>
    </xf>
    <xf numFmtId="9" fontId="6" fillId="0" borderId="0" xfId="2" applyFont="1" applyAlignment="1" applyProtection="1">
      <alignment horizontal="right"/>
      <protection locked="0"/>
    </xf>
    <xf numFmtId="0" fontId="6" fillId="0" borderId="0" xfId="0" applyFont="1" applyAlignment="1" applyProtection="1">
      <alignment horizontal="left" shrinkToFit="1"/>
      <protection locked="0"/>
    </xf>
    <xf numFmtId="0" fontId="6" fillId="0" borderId="5" xfId="0" applyFont="1" applyBorder="1" applyAlignment="1" applyProtection="1">
      <alignment horizontal="left" shrinkToFit="1"/>
      <protection locked="0"/>
    </xf>
    <xf numFmtId="0" fontId="6" fillId="0" borderId="4" xfId="0" applyFont="1" applyBorder="1" applyAlignment="1" applyProtection="1">
      <alignment horizontal="right" vertical="top"/>
      <protection locked="0"/>
    </xf>
    <xf numFmtId="0" fontId="6" fillId="0" borderId="0" xfId="0" applyFont="1" applyAlignment="1">
      <alignment horizontal="left" vertical="top" wrapText="1"/>
    </xf>
    <xf numFmtId="165" fontId="13" fillId="0" borderId="4" xfId="0" applyNumberFormat="1" applyFont="1" applyBorder="1" applyAlignment="1" applyProtection="1">
      <alignment horizontal="left" shrinkToFit="1"/>
      <protection locked="0"/>
    </xf>
    <xf numFmtId="166" fontId="2" fillId="0" borderId="4" xfId="0" applyNumberFormat="1" applyFont="1" applyBorder="1" applyAlignment="1" applyProtection="1">
      <alignment horizontal="left"/>
      <protection locked="0"/>
    </xf>
    <xf numFmtId="166" fontId="2" fillId="0" borderId="4" xfId="0" applyNumberFormat="1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right"/>
      <protection hidden="1"/>
    </xf>
    <xf numFmtId="49" fontId="13" fillId="0" borderId="4" xfId="0" applyNumberFormat="1" applyFont="1" applyBorder="1" applyAlignment="1" applyProtection="1">
      <alignment horizontal="left" shrinkToFit="1"/>
      <protection locked="0"/>
    </xf>
    <xf numFmtId="167" fontId="13" fillId="0" borderId="4" xfId="0" applyNumberFormat="1" applyFont="1" applyBorder="1" applyAlignment="1" applyProtection="1">
      <alignment horizontal="left"/>
      <protection locked="0"/>
    </xf>
    <xf numFmtId="49" fontId="13" fillId="0" borderId="4" xfId="0" applyNumberFormat="1" applyFont="1" applyBorder="1" applyAlignment="1" applyProtection="1">
      <alignment horizontal="left"/>
      <protection locked="0"/>
    </xf>
    <xf numFmtId="0" fontId="16" fillId="0" borderId="0" xfId="0" applyFont="1" applyAlignment="1" applyProtection="1">
      <alignment horizontal="left"/>
      <protection hidden="1"/>
    </xf>
    <xf numFmtId="0" fontId="5" fillId="0" borderId="13" xfId="0" applyFont="1" applyBorder="1" applyAlignment="1" applyProtection="1">
      <alignment horizontal="left" shrinkToFit="1"/>
      <protection locked="0"/>
    </xf>
    <xf numFmtId="0" fontId="5" fillId="0" borderId="14" xfId="0" applyFont="1" applyBorder="1" applyAlignment="1" applyProtection="1">
      <alignment horizontal="left" shrinkToFit="1"/>
      <protection locked="0"/>
    </xf>
    <xf numFmtId="0" fontId="5" fillId="0" borderId="15" xfId="0" applyFont="1" applyBorder="1" applyAlignment="1" applyProtection="1">
      <alignment horizontal="left" shrinkToFit="1"/>
      <protection locked="0"/>
    </xf>
    <xf numFmtId="0" fontId="17" fillId="0" borderId="0" xfId="0" applyFont="1"/>
    <xf numFmtId="0" fontId="22" fillId="0" borderId="0" xfId="0" applyFont="1"/>
    <xf numFmtId="0" fontId="21" fillId="0" borderId="0" xfId="0" applyFont="1"/>
    <xf numFmtId="0" fontId="22" fillId="0" borderId="0" xfId="0" applyFont="1" applyProtection="1">
      <protection hidden="1"/>
    </xf>
  </cellXfs>
  <cellStyles count="3">
    <cellStyle name="Link" xfId="1" builtinId="8"/>
    <cellStyle name="Prozent" xfId="2" builtinId="5"/>
    <cellStyle name="Standard" xfId="0" builtinId="0"/>
  </cellStyles>
  <dxfs count="14"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border>
        <bottom/>
        <vertical/>
        <horizontal/>
      </border>
    </dxf>
    <dxf>
      <font>
        <color theme="0"/>
      </font>
    </dxf>
    <dxf>
      <font>
        <color theme="0"/>
      </font>
    </dxf>
    <dxf>
      <border>
        <bottom/>
        <vertical/>
        <horizontal/>
      </border>
    </dxf>
    <dxf>
      <font>
        <color theme="0"/>
      </font>
    </dxf>
    <dxf>
      <border>
        <bottom/>
        <vertical/>
        <horizontal/>
      </border>
    </dxf>
    <dxf>
      <border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22</xdr:row>
      <xdr:rowOff>22860</xdr:rowOff>
    </xdr:from>
    <xdr:to>
      <xdr:col>6</xdr:col>
      <xdr:colOff>289560</xdr:colOff>
      <xdr:row>39</xdr:row>
      <xdr:rowOff>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7" r="19652" b="1708"/>
        <a:stretch/>
      </xdr:blipFill>
      <xdr:spPr>
        <a:xfrm>
          <a:off x="0" y="4366260"/>
          <a:ext cx="3215640" cy="3070860"/>
        </a:xfrm>
        <a:prstGeom prst="rect">
          <a:avLst/>
        </a:prstGeom>
      </xdr:spPr>
    </xdr:pic>
    <xdr:clientData/>
  </xdr:twoCellAnchor>
  <xdr:twoCellAnchor editAs="oneCell">
    <xdr:from>
      <xdr:col>16</xdr:col>
      <xdr:colOff>129540</xdr:colOff>
      <xdr:row>0</xdr:row>
      <xdr:rowOff>83820</xdr:rowOff>
    </xdr:from>
    <xdr:to>
      <xdr:col>16</xdr:col>
      <xdr:colOff>967740</xdr:colOff>
      <xdr:row>2</xdr:row>
      <xdr:rowOff>45001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FF9A235-B089-4D24-AF47-7D5BC82713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6460" y="83820"/>
          <a:ext cx="838200" cy="6088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nferenzen@robi-gastro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1"/>
  <sheetViews>
    <sheetView showGridLines="0" tabSelected="1" view="pageLayout" zoomScaleNormal="100" workbookViewId="0">
      <selection activeCell="I72" sqref="I72:J73"/>
    </sheetView>
  </sheetViews>
  <sheetFormatPr baseColWidth="10" defaultRowHeight="13.8" x14ac:dyDescent="0.25"/>
  <cols>
    <col min="1" max="1" width="2.77734375" style="1" customWidth="1"/>
    <col min="2" max="2" width="13.77734375" style="1" customWidth="1"/>
    <col min="3" max="3" width="2.77734375" style="1" customWidth="1"/>
    <col min="4" max="5" width="9.109375" style="1" customWidth="1"/>
    <col min="6" max="6" width="3.33203125" style="1" customWidth="1"/>
    <col min="7" max="7" width="8.5546875" style="2" customWidth="1"/>
    <col min="8" max="10" width="3.33203125" style="1" customWidth="1"/>
    <col min="11" max="11" width="4" style="1" customWidth="1"/>
    <col min="12" max="12" width="3.33203125" style="1" customWidth="1"/>
    <col min="13" max="13" width="3.21875" style="1" customWidth="1"/>
    <col min="14" max="14" width="4" style="1" customWidth="1"/>
    <col min="15" max="15" width="4.33203125" style="1" customWidth="1"/>
    <col min="16" max="16" width="3.21875" style="1" customWidth="1"/>
    <col min="17" max="17" width="14.77734375" style="2" customWidth="1"/>
    <col min="18" max="18" width="11.5546875" style="12"/>
    <col min="19" max="16384" width="11.5546875" style="1"/>
  </cols>
  <sheetData>
    <row r="1" spans="2:18" ht="22.8" customHeight="1" x14ac:dyDescent="0.25">
      <c r="B1" s="104" t="s">
        <v>69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30"/>
      <c r="N1" s="109" t="s">
        <v>76</v>
      </c>
      <c r="O1" s="109"/>
      <c r="P1" s="109"/>
      <c r="Q1" s="29"/>
    </row>
    <row r="2" spans="2:18" ht="28.2" customHeight="1" x14ac:dyDescent="0.25"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30"/>
      <c r="N2" s="110"/>
      <c r="O2" s="111"/>
      <c r="P2" s="112"/>
      <c r="Q2" s="29"/>
    </row>
    <row r="3" spans="2:18" ht="18.600000000000001" customHeight="1" x14ac:dyDescent="0.25">
      <c r="B3" s="48" t="s">
        <v>64</v>
      </c>
      <c r="C3" s="30"/>
      <c r="D3" s="30"/>
      <c r="E3" s="30"/>
      <c r="F3" s="30"/>
      <c r="G3" s="39" t="s">
        <v>65</v>
      </c>
      <c r="H3" s="30"/>
      <c r="I3" s="30"/>
      <c r="J3" s="30"/>
      <c r="K3" s="30"/>
      <c r="L3" s="30"/>
      <c r="M3" s="30"/>
      <c r="N3" s="30"/>
      <c r="O3" s="29"/>
      <c r="P3" s="30"/>
      <c r="Q3" s="29"/>
    </row>
    <row r="4" spans="2:18" ht="20.399999999999999" customHeight="1" x14ac:dyDescent="0.3">
      <c r="B4" s="70"/>
      <c r="C4" s="106"/>
      <c r="D4" s="106"/>
      <c r="E4" s="106"/>
      <c r="F4" s="30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</row>
    <row r="5" spans="2:18" ht="4.8" customHeight="1" x14ac:dyDescent="0.25">
      <c r="B5" s="48"/>
      <c r="C5" s="30"/>
      <c r="D5" s="30"/>
      <c r="E5" s="30"/>
      <c r="F5" s="29"/>
      <c r="G5" s="30"/>
      <c r="H5" s="30"/>
      <c r="I5" s="30"/>
      <c r="J5" s="30"/>
      <c r="K5" s="30"/>
      <c r="L5" s="30"/>
      <c r="M5" s="30"/>
      <c r="N5" s="29"/>
      <c r="O5" s="30"/>
      <c r="P5" s="30"/>
      <c r="Q5" s="29"/>
    </row>
    <row r="6" spans="2:18" s="4" customFormat="1" ht="13.2" x14ac:dyDescent="0.25">
      <c r="B6" s="38" t="s">
        <v>66</v>
      </c>
      <c r="C6" s="38"/>
      <c r="D6" s="38"/>
      <c r="E6" s="38"/>
      <c r="F6" s="38"/>
      <c r="G6" s="38"/>
      <c r="H6" s="39" t="s">
        <v>67</v>
      </c>
      <c r="I6" s="38"/>
      <c r="J6" s="38"/>
      <c r="L6" s="38" t="s">
        <v>68</v>
      </c>
      <c r="M6" s="38"/>
      <c r="N6" s="38"/>
      <c r="O6" s="38"/>
      <c r="P6" s="38"/>
      <c r="Q6" s="38"/>
      <c r="R6" s="114"/>
    </row>
    <row r="7" spans="2:18" s="21" customFormat="1" ht="22.8" customHeight="1" x14ac:dyDescent="0.3">
      <c r="B7" s="106"/>
      <c r="C7" s="106"/>
      <c r="D7" s="106"/>
      <c r="E7" s="106"/>
      <c r="F7" s="106"/>
      <c r="G7" s="49"/>
      <c r="H7" s="107"/>
      <c r="I7" s="107"/>
      <c r="J7" s="107"/>
      <c r="L7" s="108"/>
      <c r="M7" s="108"/>
      <c r="N7" s="108"/>
      <c r="O7" s="108"/>
      <c r="P7" s="108"/>
      <c r="Q7" s="108"/>
      <c r="R7" s="115"/>
    </row>
    <row r="8" spans="2:18" s="38" customFormat="1" ht="16.8" customHeight="1" x14ac:dyDescent="0.25">
      <c r="B8" s="39" t="s">
        <v>0</v>
      </c>
      <c r="G8" s="45" t="s">
        <v>1</v>
      </c>
      <c r="K8" s="45" t="s">
        <v>72</v>
      </c>
      <c r="O8" s="105" t="s">
        <v>49</v>
      </c>
      <c r="P8" s="105"/>
      <c r="Q8" s="105"/>
      <c r="R8" s="116"/>
    </row>
    <row r="9" spans="2:18" ht="21.6" customHeight="1" x14ac:dyDescent="0.3">
      <c r="B9" s="101"/>
      <c r="C9" s="101"/>
      <c r="D9" s="101"/>
      <c r="E9" s="50"/>
      <c r="F9" s="56"/>
      <c r="G9" s="58"/>
      <c r="H9" s="49"/>
      <c r="I9" s="102"/>
      <c r="J9" s="102"/>
      <c r="K9" s="59" t="s">
        <v>50</v>
      </c>
      <c r="L9" s="103"/>
      <c r="M9" s="103"/>
      <c r="N9" s="103"/>
      <c r="O9" s="51"/>
      <c r="P9" s="57"/>
      <c r="Q9" s="44"/>
    </row>
    <row r="10" spans="2:18" ht="12" customHeight="1" thickBot="1" x14ac:dyDescent="0.35">
      <c r="B10" s="66"/>
      <c r="C10" s="66"/>
      <c r="D10" s="66"/>
      <c r="E10" s="50"/>
      <c r="F10" s="56"/>
      <c r="G10" s="67"/>
      <c r="H10" s="49"/>
      <c r="I10" s="68"/>
      <c r="J10" s="68"/>
      <c r="K10" s="59"/>
      <c r="L10" s="68"/>
      <c r="M10" s="68"/>
      <c r="N10" s="68"/>
      <c r="O10" s="51"/>
      <c r="P10" s="57"/>
      <c r="Q10" s="69"/>
    </row>
    <row r="11" spans="2:18" ht="15.6" customHeight="1" thickBot="1" x14ac:dyDescent="0.3">
      <c r="B11" s="52" t="s">
        <v>8</v>
      </c>
      <c r="C11" s="30"/>
      <c r="D11" s="30"/>
      <c r="E11" s="30"/>
      <c r="F11" s="30"/>
      <c r="G11" s="1"/>
      <c r="J11" s="30"/>
      <c r="K11" s="71" t="s">
        <v>75</v>
      </c>
      <c r="L11" s="30"/>
      <c r="M11" s="18"/>
      <c r="N11" s="30"/>
      <c r="O11" s="30"/>
      <c r="P11" s="30"/>
      <c r="Q11" s="29"/>
    </row>
    <row r="12" spans="2:18" ht="21" customHeight="1" thickBot="1" x14ac:dyDescent="0.3">
      <c r="B12" s="53" t="s">
        <v>10</v>
      </c>
      <c r="C12" s="30"/>
      <c r="D12" s="30"/>
      <c r="E12" s="30"/>
      <c r="F12" s="54" t="s">
        <v>2</v>
      </c>
      <c r="G12" s="54"/>
      <c r="I12" s="55" t="s">
        <v>9</v>
      </c>
      <c r="J12" s="55"/>
      <c r="K12" s="48"/>
      <c r="L12" s="30"/>
      <c r="M12" s="55" t="s">
        <v>56</v>
      </c>
      <c r="N12" s="48"/>
      <c r="O12" s="48"/>
      <c r="P12" s="38"/>
      <c r="Q12" s="39"/>
    </row>
    <row r="13" spans="2:18" ht="15.6" thickBot="1" x14ac:dyDescent="0.3">
      <c r="B13" s="1" t="s">
        <v>3</v>
      </c>
      <c r="F13" s="77" t="s">
        <v>11</v>
      </c>
      <c r="G13" s="77"/>
      <c r="H13" s="78"/>
      <c r="I13" s="18"/>
      <c r="J13" s="75">
        <v>45</v>
      </c>
      <c r="K13" s="76"/>
      <c r="L13" s="37"/>
      <c r="M13" s="18"/>
      <c r="N13" s="75">
        <v>45</v>
      </c>
      <c r="O13" s="76"/>
      <c r="P13" s="35"/>
      <c r="Q13" s="2">
        <f>IF(M13="x",N13,0)+IF(I13="x",J13,0)</f>
        <v>0</v>
      </c>
    </row>
    <row r="14" spans="2:18" ht="15.6" thickBot="1" x14ac:dyDescent="0.3">
      <c r="B14" s="1" t="s">
        <v>4</v>
      </c>
      <c r="F14" s="18"/>
      <c r="G14" s="5">
        <v>110</v>
      </c>
      <c r="I14" s="18"/>
      <c r="J14" s="75">
        <v>60</v>
      </c>
      <c r="K14" s="76"/>
      <c r="L14" s="37"/>
      <c r="M14" s="18"/>
      <c r="N14" s="75">
        <v>60</v>
      </c>
      <c r="O14" s="76"/>
      <c r="Q14" s="2">
        <f>IF(F14="x",G14,IF(M14="x",N14,0)+IF(I14="x",J14,0))</f>
        <v>0</v>
      </c>
    </row>
    <row r="15" spans="2:18" ht="15.6" thickBot="1" x14ac:dyDescent="0.3">
      <c r="B15" s="1" t="s">
        <v>5</v>
      </c>
      <c r="F15" s="46" t="s">
        <v>11</v>
      </c>
      <c r="G15" s="5"/>
      <c r="H15" s="47"/>
      <c r="I15" s="18"/>
      <c r="J15" s="75">
        <v>80</v>
      </c>
      <c r="K15" s="76"/>
      <c r="L15" s="37"/>
      <c r="M15" s="18"/>
      <c r="N15" s="75">
        <v>80</v>
      </c>
      <c r="O15" s="76"/>
      <c r="Q15" s="2">
        <f>IF(F15="x",G15,IF(M15="x",N15,0)+IF(I15="x",J15,0))</f>
        <v>0</v>
      </c>
    </row>
    <row r="16" spans="2:18" ht="15.6" thickBot="1" x14ac:dyDescent="0.3">
      <c r="B16" s="1" t="s">
        <v>6</v>
      </c>
      <c r="F16" s="18"/>
      <c r="G16" s="5">
        <v>125</v>
      </c>
      <c r="I16" s="18"/>
      <c r="J16" s="75">
        <v>70</v>
      </c>
      <c r="K16" s="76"/>
      <c r="L16" s="37"/>
      <c r="M16" s="18"/>
      <c r="N16" s="75">
        <v>70</v>
      </c>
      <c r="O16" s="76"/>
      <c r="Q16" s="2">
        <f>IF(F16="x",G16,IF(M16="x",N16,0)+IF(I16="x",J16,0))</f>
        <v>0</v>
      </c>
    </row>
    <row r="17" spans="2:17" ht="15.6" thickBot="1" x14ac:dyDescent="0.3">
      <c r="B17" s="1" t="s">
        <v>7</v>
      </c>
      <c r="F17" s="18"/>
      <c r="G17" s="5">
        <v>55</v>
      </c>
      <c r="I17" s="18"/>
      <c r="J17" s="75">
        <v>35</v>
      </c>
      <c r="K17" s="76"/>
      <c r="L17" s="37"/>
      <c r="M17" s="18"/>
      <c r="N17" s="75">
        <v>35</v>
      </c>
      <c r="O17" s="76"/>
      <c r="Q17" s="2">
        <f>IF(F17="x",G17,IF(M17="x",N17,0)+IF(I17="x",J17,0))</f>
        <v>0</v>
      </c>
    </row>
    <row r="18" spans="2:17" x14ac:dyDescent="0.25">
      <c r="D18" s="22"/>
      <c r="E18" s="22" t="s">
        <v>52</v>
      </c>
      <c r="I18" s="60"/>
    </row>
    <row r="19" spans="2:17" ht="16.2" thickBot="1" x14ac:dyDescent="0.3">
      <c r="B19" s="3" t="s">
        <v>48</v>
      </c>
      <c r="I19" s="60"/>
    </row>
    <row r="20" spans="2:17" ht="15.6" thickBot="1" x14ac:dyDescent="0.3">
      <c r="B20" s="1" t="s">
        <v>6</v>
      </c>
      <c r="F20" s="18"/>
      <c r="G20" s="5">
        <v>140</v>
      </c>
      <c r="I20" s="60"/>
      <c r="K20" s="23">
        <f>SUM(Q13:Q20)</f>
        <v>0</v>
      </c>
      <c r="Q20" s="2">
        <f>IF(F20="x",G20,0)</f>
        <v>0</v>
      </c>
    </row>
    <row r="21" spans="2:17" ht="12.6" customHeight="1" x14ac:dyDescent="0.25">
      <c r="H21" s="43"/>
      <c r="I21" s="74" t="str">
        <f>IF(Q82&gt;0,IF(K20=0,IF(M11=0,"Bitte wählen Sie einen Raum aus",""),""),"")</f>
        <v/>
      </c>
      <c r="J21" s="74"/>
      <c r="K21" s="74"/>
      <c r="L21" s="74"/>
      <c r="M21" s="74"/>
      <c r="N21" s="74"/>
      <c r="O21" s="74"/>
      <c r="P21" s="74"/>
      <c r="Q21" s="74"/>
    </row>
    <row r="22" spans="2:17" ht="15.6" customHeight="1" x14ac:dyDescent="0.3">
      <c r="B22" s="9" t="s">
        <v>12</v>
      </c>
      <c r="G22" s="43"/>
      <c r="H22" s="43"/>
      <c r="I22" s="74"/>
      <c r="J22" s="74"/>
      <c r="K22" s="74"/>
      <c r="L22" s="74"/>
      <c r="M22" s="74"/>
      <c r="N22" s="74"/>
      <c r="O22" s="74"/>
      <c r="P22" s="74"/>
      <c r="Q22" s="74"/>
    </row>
    <row r="23" spans="2:17" ht="10.8" customHeight="1" x14ac:dyDescent="0.25">
      <c r="H23" s="10"/>
      <c r="K23" s="10"/>
      <c r="M23" s="12" t="s">
        <v>71</v>
      </c>
    </row>
    <row r="24" spans="2:17" ht="14.4" thickBot="1" x14ac:dyDescent="0.3">
      <c r="M24" s="12" t="s">
        <v>70</v>
      </c>
    </row>
    <row r="25" spans="2:17" ht="15.6" thickBot="1" x14ac:dyDescent="0.3">
      <c r="H25" s="18"/>
      <c r="I25" s="72" t="str">
        <f>IF(I13="x","",IF(M13="x","","U-Form"))</f>
        <v>U-Form</v>
      </c>
      <c r="J25" s="73"/>
      <c r="K25" s="73"/>
      <c r="L25" s="73"/>
      <c r="M25" s="73"/>
      <c r="Q25" s="2">
        <f>IF(H25="x",I26,0)</f>
        <v>0</v>
      </c>
    </row>
    <row r="26" spans="2:17" x14ac:dyDescent="0.25">
      <c r="I26" s="73" t="str">
        <f>IF(I25="U-Form","inklusive","")</f>
        <v>inklusive</v>
      </c>
      <c r="J26" s="73"/>
      <c r="K26" s="73"/>
      <c r="L26" s="73"/>
      <c r="M26" s="73"/>
    </row>
    <row r="27" spans="2:17" ht="14.4" thickBot="1" x14ac:dyDescent="0.3"/>
    <row r="28" spans="2:17" ht="15.6" thickBot="1" x14ac:dyDescent="0.3">
      <c r="H28" s="18"/>
      <c r="I28" s="7" t="s">
        <v>13</v>
      </c>
      <c r="Q28" s="2">
        <f>IF(H28="x",I29,0)</f>
        <v>0</v>
      </c>
    </row>
    <row r="29" spans="2:17" x14ac:dyDescent="0.25">
      <c r="H29" s="8" t="s">
        <v>27</v>
      </c>
      <c r="I29" s="79">
        <v>15</v>
      </c>
      <c r="J29" s="79"/>
      <c r="K29" s="79"/>
      <c r="L29" s="79"/>
      <c r="M29" s="79"/>
    </row>
    <row r="30" spans="2:17" ht="14.4" thickBot="1" x14ac:dyDescent="0.3"/>
    <row r="31" spans="2:17" ht="15.6" thickBot="1" x14ac:dyDescent="0.3">
      <c r="H31" s="18"/>
      <c r="I31" s="1" t="s">
        <v>14</v>
      </c>
      <c r="Q31" s="2">
        <f>IF(H31="x",I32,0)</f>
        <v>0</v>
      </c>
    </row>
    <row r="32" spans="2:17" x14ac:dyDescent="0.25">
      <c r="H32" s="8" t="s">
        <v>27</v>
      </c>
      <c r="I32" s="79">
        <v>15</v>
      </c>
      <c r="J32" s="79"/>
      <c r="K32" s="79"/>
      <c r="L32" s="79"/>
      <c r="M32" s="79"/>
    </row>
    <row r="33" spans="1:17" ht="14.4" thickBot="1" x14ac:dyDescent="0.3"/>
    <row r="34" spans="1:17" ht="15.6" thickBot="1" x14ac:dyDescent="0.3">
      <c r="H34" s="18"/>
      <c r="I34" s="1" t="s">
        <v>15</v>
      </c>
      <c r="Q34" s="2">
        <f>IF(H34="x",I35,0)</f>
        <v>0</v>
      </c>
    </row>
    <row r="35" spans="1:17" x14ac:dyDescent="0.25">
      <c r="H35" s="8" t="s">
        <v>27</v>
      </c>
      <c r="I35" s="79">
        <v>20</v>
      </c>
      <c r="J35" s="79"/>
      <c r="K35" s="79"/>
      <c r="L35" s="79"/>
      <c r="M35" s="79"/>
    </row>
    <row r="36" spans="1:17" ht="14.4" thickBot="1" x14ac:dyDescent="0.3"/>
    <row r="37" spans="1:17" ht="15.6" thickBot="1" x14ac:dyDescent="0.3">
      <c r="H37" s="18"/>
      <c r="I37" s="1" t="s">
        <v>16</v>
      </c>
      <c r="Q37" s="2">
        <f>IF(H37="x",I38,0)</f>
        <v>0</v>
      </c>
    </row>
    <row r="38" spans="1:17" x14ac:dyDescent="0.25">
      <c r="H38" s="8" t="s">
        <v>27</v>
      </c>
      <c r="I38" s="79">
        <v>20</v>
      </c>
      <c r="J38" s="79"/>
      <c r="K38" s="79"/>
      <c r="L38" s="79"/>
      <c r="M38" s="79"/>
    </row>
    <row r="40" spans="1:17" ht="21" x14ac:dyDescent="0.4">
      <c r="A40" s="12">
        <f>IF(H37="x",1,0)</f>
        <v>0</v>
      </c>
      <c r="B40" s="12">
        <f>IF(H25="x",1,0)</f>
        <v>0</v>
      </c>
      <c r="C40" s="12">
        <f>IF(H28="x",1,0)</f>
        <v>0</v>
      </c>
      <c r="D40" s="12">
        <f>IF(H31="x",1,0)</f>
        <v>0</v>
      </c>
      <c r="E40" s="12"/>
      <c r="F40" s="12">
        <f>IF(H34="x",1,0)</f>
        <v>0</v>
      </c>
      <c r="G40" s="20" t="str">
        <f>IF($Q$82&gt;0,IF(A40+B40+D40+C40+F40=0,"Bitte ergänzen Sie die Bestuhlung",""),"")</f>
        <v/>
      </c>
    </row>
    <row r="41" spans="1:17" ht="16.2" thickBot="1" x14ac:dyDescent="0.35">
      <c r="A41" s="12" t="s">
        <v>26</v>
      </c>
      <c r="B41" s="9" t="s">
        <v>18</v>
      </c>
      <c r="I41" s="73" t="s">
        <v>57</v>
      </c>
      <c r="J41" s="73"/>
    </row>
    <row r="42" spans="1:17" ht="15.6" thickBot="1" x14ac:dyDescent="0.3">
      <c r="B42" s="1" t="s">
        <v>19</v>
      </c>
      <c r="F42" s="18"/>
      <c r="G42" s="2" t="s">
        <v>17</v>
      </c>
      <c r="Q42" s="2">
        <f>IF(F42="x",G42,0)</f>
        <v>0</v>
      </c>
    </row>
    <row r="43" spans="1:17" ht="15.6" thickBot="1" x14ac:dyDescent="0.3">
      <c r="B43" s="1" t="s">
        <v>25</v>
      </c>
      <c r="F43" s="18"/>
      <c r="G43" s="2">
        <v>10</v>
      </c>
      <c r="I43" s="24"/>
      <c r="Q43" s="2">
        <f>IF(F43="x",G43*I43,0)</f>
        <v>0</v>
      </c>
    </row>
    <row r="44" spans="1:17" ht="15.6" thickBot="1" x14ac:dyDescent="0.3">
      <c r="B44" s="1" t="s">
        <v>22</v>
      </c>
      <c r="F44" s="18"/>
      <c r="G44" s="2" t="s">
        <v>17</v>
      </c>
      <c r="Q44" s="2">
        <f>IF(F44="x",G44,0)</f>
        <v>0</v>
      </c>
    </row>
    <row r="45" spans="1:17" ht="15.6" thickBot="1" x14ac:dyDescent="0.3">
      <c r="B45" s="1" t="s">
        <v>20</v>
      </c>
      <c r="F45" s="27">
        <f>F44</f>
        <v>0</v>
      </c>
      <c r="G45" s="2">
        <v>1</v>
      </c>
      <c r="I45" s="24"/>
      <c r="J45" s="73" t="str">
        <f>IF(F45="x","Blätter","")</f>
        <v/>
      </c>
      <c r="K45" s="73"/>
      <c r="L45" s="73"/>
      <c r="Q45" s="2">
        <f>IF(F45="x",G45*I45,0)</f>
        <v>0</v>
      </c>
    </row>
    <row r="46" spans="1:17" ht="15.6" thickBot="1" x14ac:dyDescent="0.3">
      <c r="B46" s="1" t="s">
        <v>21</v>
      </c>
      <c r="F46" s="18"/>
      <c r="G46" s="2">
        <v>7.5</v>
      </c>
      <c r="Q46" s="2">
        <f t="shared" ref="Q46:Q48" si="0">IF(F46="x",G46,0)</f>
        <v>0</v>
      </c>
    </row>
    <row r="47" spans="1:17" ht="15.6" thickBot="1" x14ac:dyDescent="0.3">
      <c r="B47" s="1" t="s">
        <v>24</v>
      </c>
      <c r="F47" s="18"/>
      <c r="G47" s="2">
        <v>20</v>
      </c>
      <c r="Q47" s="2">
        <f t="shared" si="0"/>
        <v>0</v>
      </c>
    </row>
    <row r="48" spans="1:17" ht="15.6" thickBot="1" x14ac:dyDescent="0.3">
      <c r="B48" s="1" t="s">
        <v>23</v>
      </c>
      <c r="F48" s="18"/>
      <c r="G48" s="2">
        <v>30</v>
      </c>
      <c r="Q48" s="2">
        <f t="shared" si="0"/>
        <v>0</v>
      </c>
    </row>
    <row r="50" spans="1:18" x14ac:dyDescent="0.25">
      <c r="M50" s="6" t="s">
        <v>28</v>
      </c>
      <c r="N50" s="6"/>
      <c r="Q50" s="2">
        <f>SUM(Q13:Q49)</f>
        <v>0</v>
      </c>
    </row>
    <row r="51" spans="1:18" x14ac:dyDescent="0.25">
      <c r="R51" s="12">
        <v>2</v>
      </c>
    </row>
    <row r="52" spans="1:18" x14ac:dyDescent="0.25">
      <c r="M52" s="6" t="s">
        <v>29</v>
      </c>
      <c r="N52" s="6"/>
      <c r="Q52" s="2">
        <f>Q50</f>
        <v>0</v>
      </c>
      <c r="R52" s="12">
        <v>4</v>
      </c>
    </row>
    <row r="53" spans="1:18" ht="15" x14ac:dyDescent="0.25">
      <c r="A53" s="11"/>
      <c r="R53" s="12">
        <v>6</v>
      </c>
    </row>
    <row r="54" spans="1:18" ht="15.6" x14ac:dyDescent="0.3">
      <c r="B54" s="9" t="s">
        <v>30</v>
      </c>
      <c r="R54" s="12">
        <v>8</v>
      </c>
    </row>
    <row r="55" spans="1:18" x14ac:dyDescent="0.25">
      <c r="R55" s="12">
        <v>10</v>
      </c>
    </row>
    <row r="56" spans="1:18" ht="15" customHeight="1" thickBot="1" x14ac:dyDescent="0.3">
      <c r="B56" s="13" t="s">
        <v>34</v>
      </c>
      <c r="I56" s="73" t="s">
        <v>57</v>
      </c>
      <c r="J56" s="73"/>
      <c r="M56" s="6" t="s">
        <v>60</v>
      </c>
      <c r="N56" s="81" t="s">
        <v>43</v>
      </c>
      <c r="O56" s="81"/>
      <c r="P56" s="81"/>
      <c r="R56" s="12">
        <v>12</v>
      </c>
    </row>
    <row r="57" spans="1:18" ht="15.6" customHeight="1" thickBot="1" x14ac:dyDescent="0.3">
      <c r="B57" s="100" t="s">
        <v>53</v>
      </c>
      <c r="C57" s="100"/>
      <c r="D57" s="100"/>
      <c r="E57" s="100"/>
      <c r="F57" s="18"/>
      <c r="G57" s="2">
        <v>2</v>
      </c>
      <c r="I57" s="80"/>
      <c r="J57" s="80"/>
      <c r="L57" s="80"/>
      <c r="M57" s="80"/>
      <c r="O57" s="82">
        <f>I57-L57</f>
        <v>0</v>
      </c>
      <c r="P57" s="82"/>
      <c r="Q57" s="36">
        <f>IF(F57="x",G57*O57,0)</f>
        <v>0</v>
      </c>
      <c r="R57" s="12">
        <v>14</v>
      </c>
    </row>
    <row r="58" spans="1:18" s="16" customFormat="1" ht="13.2" customHeight="1" thickBot="1" x14ac:dyDescent="0.3">
      <c r="B58" s="100"/>
      <c r="C58" s="100"/>
      <c r="D58" s="100"/>
      <c r="E58" s="100"/>
      <c r="F58" s="11"/>
      <c r="G58" s="26"/>
      <c r="H58" s="1"/>
      <c r="I58" s="6"/>
      <c r="J58" s="6"/>
      <c r="K58" s="1"/>
      <c r="L58" s="40"/>
      <c r="M58" s="6"/>
      <c r="N58" s="1"/>
      <c r="O58" s="82">
        <f t="shared" ref="O58:O63" si="1">I58-L58</f>
        <v>0</v>
      </c>
      <c r="P58" s="82"/>
      <c r="Q58" s="36">
        <f t="shared" ref="Q58:Q63" si="2">IF(F58="x",G58*O58,0)</f>
        <v>0</v>
      </c>
      <c r="R58" s="12">
        <v>16</v>
      </c>
    </row>
    <row r="59" spans="1:18" ht="15.6" thickBot="1" x14ac:dyDescent="0.3">
      <c r="B59" s="1" t="s">
        <v>36</v>
      </c>
      <c r="F59" s="18"/>
      <c r="G59" s="2">
        <v>2.5</v>
      </c>
      <c r="I59" s="80"/>
      <c r="J59" s="80"/>
      <c r="L59" s="80"/>
      <c r="M59" s="80"/>
      <c r="O59" s="82">
        <f t="shared" si="1"/>
        <v>0</v>
      </c>
      <c r="P59" s="82"/>
      <c r="Q59" s="36">
        <f t="shared" si="2"/>
        <v>0</v>
      </c>
      <c r="R59" s="12">
        <v>18</v>
      </c>
    </row>
    <row r="60" spans="1:18" ht="15.6" thickBot="1" x14ac:dyDescent="0.3">
      <c r="B60" s="1" t="s">
        <v>37</v>
      </c>
      <c r="F60" s="18"/>
      <c r="G60" s="2">
        <v>2.5</v>
      </c>
      <c r="I60" s="80"/>
      <c r="J60" s="80"/>
      <c r="L60" s="80"/>
      <c r="M60" s="80">
        <f t="shared" ref="M60:M63" si="3">I60-L60</f>
        <v>0</v>
      </c>
      <c r="O60" s="82">
        <f t="shared" si="1"/>
        <v>0</v>
      </c>
      <c r="P60" s="82"/>
      <c r="Q60" s="36">
        <f t="shared" si="2"/>
        <v>0</v>
      </c>
      <c r="R60" s="12">
        <v>20</v>
      </c>
    </row>
    <row r="61" spans="1:18" ht="15.6" thickBot="1" x14ac:dyDescent="0.3">
      <c r="B61" s="1" t="s">
        <v>38</v>
      </c>
      <c r="F61" s="18"/>
      <c r="G61" s="2">
        <v>2.5</v>
      </c>
      <c r="I61" s="80"/>
      <c r="J61" s="80"/>
      <c r="L61" s="80"/>
      <c r="M61" s="80">
        <f t="shared" si="3"/>
        <v>0</v>
      </c>
      <c r="O61" s="82">
        <f t="shared" si="1"/>
        <v>0</v>
      </c>
      <c r="P61" s="82"/>
      <c r="Q61" s="36">
        <f t="shared" si="2"/>
        <v>0</v>
      </c>
      <c r="R61" s="12">
        <v>22</v>
      </c>
    </row>
    <row r="62" spans="1:18" ht="15.6" thickBot="1" x14ac:dyDescent="0.3">
      <c r="B62" s="1" t="s">
        <v>39</v>
      </c>
      <c r="F62" s="18"/>
      <c r="G62" s="2">
        <v>3</v>
      </c>
      <c r="I62" s="80"/>
      <c r="J62" s="80"/>
      <c r="L62" s="80"/>
      <c r="M62" s="80">
        <f t="shared" si="3"/>
        <v>0</v>
      </c>
      <c r="O62" s="82">
        <f t="shared" si="1"/>
        <v>0</v>
      </c>
      <c r="P62" s="82"/>
      <c r="Q62" s="36">
        <f t="shared" si="2"/>
        <v>0</v>
      </c>
      <c r="R62" s="12">
        <v>24</v>
      </c>
    </row>
    <row r="63" spans="1:18" ht="15.6" thickBot="1" x14ac:dyDescent="0.3">
      <c r="B63" s="1" t="s">
        <v>40</v>
      </c>
      <c r="F63" s="18"/>
      <c r="G63" s="2">
        <v>3.4</v>
      </c>
      <c r="I63" s="80"/>
      <c r="J63" s="80"/>
      <c r="L63" s="80"/>
      <c r="M63" s="80">
        <f t="shared" si="3"/>
        <v>0</v>
      </c>
      <c r="O63" s="82">
        <f t="shared" si="1"/>
        <v>0</v>
      </c>
      <c r="P63" s="82"/>
      <c r="Q63" s="36">
        <f t="shared" si="2"/>
        <v>0</v>
      </c>
      <c r="R63" s="12">
        <v>26</v>
      </c>
    </row>
    <row r="64" spans="1:18" ht="15" x14ac:dyDescent="0.25">
      <c r="F64" s="14"/>
      <c r="I64" s="6"/>
      <c r="J64" s="6"/>
      <c r="M64" s="16">
        <f t="shared" ref="M64:M68" si="4">I64-L64</f>
        <v>0</v>
      </c>
      <c r="N64" s="16"/>
      <c r="Q64" s="2">
        <f t="shared" ref="Q64:Q85" si="5">IF(F64="x",G64,0)</f>
        <v>0</v>
      </c>
      <c r="R64" s="12">
        <v>28</v>
      </c>
    </row>
    <row r="65" spans="2:21" ht="15.6" thickBot="1" x14ac:dyDescent="0.3">
      <c r="B65" s="13" t="s">
        <v>31</v>
      </c>
      <c r="F65" s="15"/>
      <c r="I65" s="85"/>
      <c r="J65" s="85"/>
      <c r="K65" s="86"/>
      <c r="L65" s="86"/>
      <c r="M65" s="85">
        <f t="shared" si="4"/>
        <v>0</v>
      </c>
      <c r="N65" s="85"/>
      <c r="O65" s="85"/>
      <c r="P65" s="28"/>
      <c r="Q65" s="2">
        <f t="shared" si="5"/>
        <v>0</v>
      </c>
      <c r="R65" s="12">
        <v>30</v>
      </c>
    </row>
    <row r="66" spans="2:21" ht="15.6" thickBot="1" x14ac:dyDescent="0.3">
      <c r="B66" s="1" t="s">
        <v>62</v>
      </c>
      <c r="F66" s="18"/>
      <c r="G66" s="2">
        <v>22.5</v>
      </c>
      <c r="I66" s="99"/>
      <c r="J66" s="99"/>
      <c r="K66" s="86"/>
      <c r="L66" s="86"/>
      <c r="M66" s="83">
        <f t="shared" si="4"/>
        <v>0</v>
      </c>
      <c r="N66" s="83"/>
      <c r="O66" s="83"/>
      <c r="P66" s="19"/>
      <c r="Q66" s="2">
        <f>IF(F66="x",G66*I66,0)</f>
        <v>0</v>
      </c>
      <c r="R66" s="12">
        <v>32</v>
      </c>
    </row>
    <row r="67" spans="2:21" ht="15.6" thickBot="1" x14ac:dyDescent="0.3">
      <c r="B67" s="1" t="s">
        <v>63</v>
      </c>
      <c r="F67" s="18"/>
      <c r="G67" s="2">
        <v>12</v>
      </c>
      <c r="I67" s="84"/>
      <c r="J67" s="84"/>
      <c r="K67" s="86"/>
      <c r="L67" s="86"/>
      <c r="M67" s="83">
        <f t="shared" si="4"/>
        <v>0</v>
      </c>
      <c r="N67" s="83"/>
      <c r="O67" s="83"/>
      <c r="P67" s="19"/>
      <c r="Q67" s="2">
        <f t="shared" ref="Q67:Q68" si="6">IF(F67="x",G67*I67,0)</f>
        <v>0</v>
      </c>
      <c r="R67" s="12">
        <v>34</v>
      </c>
    </row>
    <row r="68" spans="2:21" ht="15.6" thickBot="1" x14ac:dyDescent="0.3">
      <c r="B68" s="1" t="s">
        <v>54</v>
      </c>
      <c r="F68" s="18"/>
      <c r="G68" s="2">
        <v>2</v>
      </c>
      <c r="I68" s="84"/>
      <c r="J68" s="84"/>
      <c r="K68" s="86"/>
      <c r="L68" s="86"/>
      <c r="M68" s="83">
        <f t="shared" si="4"/>
        <v>0</v>
      </c>
      <c r="N68" s="83"/>
      <c r="O68" s="83"/>
      <c r="P68" s="19"/>
      <c r="Q68" s="2">
        <f t="shared" si="6"/>
        <v>0</v>
      </c>
      <c r="R68" s="12">
        <v>36</v>
      </c>
    </row>
    <row r="69" spans="2:21" ht="15" x14ac:dyDescent="0.25">
      <c r="B69" s="25" t="s">
        <v>55</v>
      </c>
      <c r="F69" s="14"/>
      <c r="I69" s="6"/>
      <c r="J69" s="6"/>
      <c r="M69" s="12"/>
      <c r="N69" s="12"/>
      <c r="O69" s="12"/>
      <c r="P69" s="12"/>
      <c r="Q69" s="2">
        <f t="shared" si="5"/>
        <v>0</v>
      </c>
      <c r="R69" s="12">
        <v>38</v>
      </c>
    </row>
    <row r="70" spans="2:21" ht="15" x14ac:dyDescent="0.25">
      <c r="F70" s="11"/>
      <c r="I70" s="6"/>
      <c r="J70" s="6"/>
      <c r="M70" s="12"/>
      <c r="N70" s="12"/>
      <c r="O70" s="12"/>
      <c r="P70" s="12"/>
      <c r="Q70" s="2">
        <f t="shared" si="5"/>
        <v>0</v>
      </c>
      <c r="R70" s="12">
        <v>40</v>
      </c>
    </row>
    <row r="71" spans="2:21" ht="15.6" thickBot="1" x14ac:dyDescent="0.3">
      <c r="B71" s="13" t="s">
        <v>32</v>
      </c>
      <c r="F71" s="15"/>
      <c r="H71" s="30"/>
      <c r="I71" s="6"/>
      <c r="J71" s="6"/>
      <c r="M71" s="12"/>
      <c r="N71" s="12"/>
      <c r="O71" s="12"/>
      <c r="P71" s="12"/>
      <c r="Q71" s="2">
        <f t="shared" si="5"/>
        <v>0</v>
      </c>
      <c r="R71" s="12">
        <v>42</v>
      </c>
    </row>
    <row r="72" spans="2:21" ht="15.6" thickBot="1" x14ac:dyDescent="0.3">
      <c r="B72" s="1" t="s">
        <v>33</v>
      </c>
      <c r="F72" s="18"/>
      <c r="G72" s="2">
        <v>2.8</v>
      </c>
      <c r="H72" s="30"/>
      <c r="I72" s="99"/>
      <c r="J72" s="99"/>
      <c r="K72" s="86"/>
      <c r="L72" s="86"/>
      <c r="M72" s="83">
        <f t="shared" ref="M72" si="7">I72-L72</f>
        <v>0</v>
      </c>
      <c r="N72" s="83"/>
      <c r="O72" s="83"/>
      <c r="P72" s="19"/>
      <c r="Q72" s="2">
        <f>IF(F72="x",G72*I72,0)</f>
        <v>0</v>
      </c>
      <c r="R72" s="12">
        <v>44</v>
      </c>
    </row>
    <row r="73" spans="2:21" ht="15.6" thickBot="1" x14ac:dyDescent="0.3">
      <c r="B73" s="1" t="s">
        <v>58</v>
      </c>
      <c r="F73" s="18"/>
      <c r="G73" s="2">
        <v>3.5</v>
      </c>
      <c r="H73" s="30"/>
      <c r="I73" s="84"/>
      <c r="J73" s="84"/>
      <c r="K73" s="86"/>
      <c r="L73" s="86"/>
      <c r="M73" s="83">
        <f t="shared" ref="M73:M77" si="8">I73-L73</f>
        <v>0</v>
      </c>
      <c r="N73" s="83"/>
      <c r="O73" s="83"/>
      <c r="P73" s="19"/>
      <c r="Q73" s="2">
        <f t="shared" ref="Q73:Q80" si="9">IF(F73="x",G73*I73,0)</f>
        <v>0</v>
      </c>
      <c r="R73" s="12">
        <v>46</v>
      </c>
      <c r="U73" s="113"/>
    </row>
    <row r="74" spans="2:21" ht="15.6" thickBot="1" x14ac:dyDescent="0.3">
      <c r="B74" s="1" t="s">
        <v>59</v>
      </c>
      <c r="F74" s="18"/>
      <c r="G74" s="2">
        <v>3.2</v>
      </c>
      <c r="H74" s="30"/>
      <c r="I74" s="84"/>
      <c r="J74" s="84"/>
      <c r="K74" s="86"/>
      <c r="L74" s="86"/>
      <c r="M74" s="83"/>
      <c r="N74" s="83"/>
      <c r="O74" s="83"/>
      <c r="P74" s="19"/>
      <c r="Q74" s="2">
        <f t="shared" si="9"/>
        <v>0</v>
      </c>
      <c r="R74" s="12">
        <v>48</v>
      </c>
      <c r="U74" s="113"/>
    </row>
    <row r="75" spans="2:21" ht="15.6" thickBot="1" x14ac:dyDescent="0.3">
      <c r="B75" s="1" t="s">
        <v>35</v>
      </c>
      <c r="F75" s="18"/>
      <c r="G75" s="2">
        <v>2</v>
      </c>
      <c r="H75" s="30"/>
      <c r="I75" s="84"/>
      <c r="J75" s="84"/>
      <c r="K75" s="86"/>
      <c r="L75" s="86"/>
      <c r="M75" s="83">
        <f t="shared" si="8"/>
        <v>0</v>
      </c>
      <c r="N75" s="83"/>
      <c r="O75" s="83"/>
      <c r="P75" s="19"/>
      <c r="Q75" s="2">
        <f t="shared" si="9"/>
        <v>0</v>
      </c>
      <c r="R75" s="12">
        <v>50</v>
      </c>
      <c r="U75" s="113"/>
    </row>
    <row r="76" spans="2:21" ht="15.6" thickBot="1" x14ac:dyDescent="0.3">
      <c r="B76" s="1" t="s">
        <v>42</v>
      </c>
      <c r="F76" s="18"/>
      <c r="G76" s="2">
        <v>6.5</v>
      </c>
      <c r="H76" s="30"/>
      <c r="I76" s="84"/>
      <c r="J76" s="84"/>
      <c r="K76" s="86"/>
      <c r="L76" s="86"/>
      <c r="M76" s="83">
        <f t="shared" si="8"/>
        <v>0</v>
      </c>
      <c r="N76" s="83"/>
      <c r="O76" s="83"/>
      <c r="P76" s="19"/>
      <c r="Q76" s="2">
        <f t="shared" si="9"/>
        <v>0</v>
      </c>
      <c r="R76" s="12">
        <v>52</v>
      </c>
      <c r="U76" s="113"/>
    </row>
    <row r="77" spans="2:21" ht="15.6" thickBot="1" x14ac:dyDescent="0.3">
      <c r="B77" s="1" t="s">
        <v>41</v>
      </c>
      <c r="F77" s="18"/>
      <c r="G77" s="2">
        <v>1.5</v>
      </c>
      <c r="H77" s="30"/>
      <c r="I77" s="84"/>
      <c r="J77" s="84"/>
      <c r="K77" s="86"/>
      <c r="L77" s="86"/>
      <c r="M77" s="83">
        <f t="shared" si="8"/>
        <v>0</v>
      </c>
      <c r="N77" s="83"/>
      <c r="O77" s="83"/>
      <c r="P77" s="19"/>
      <c r="Q77" s="2">
        <f t="shared" si="9"/>
        <v>0</v>
      </c>
      <c r="R77" s="12">
        <v>54</v>
      </c>
      <c r="U77" s="113"/>
    </row>
    <row r="78" spans="2:21" ht="15.6" thickBot="1" x14ac:dyDescent="0.3">
      <c r="B78" s="1" t="s">
        <v>47</v>
      </c>
      <c r="F78" s="18"/>
      <c r="G78" s="2">
        <v>6.5</v>
      </c>
      <c r="H78" s="30"/>
      <c r="I78" s="80"/>
      <c r="J78" s="80"/>
      <c r="K78" s="17"/>
      <c r="L78" s="17"/>
      <c r="M78" s="19"/>
      <c r="N78" s="19"/>
      <c r="O78" s="19"/>
      <c r="P78" s="19"/>
      <c r="Q78" s="2">
        <f t="shared" si="9"/>
        <v>0</v>
      </c>
      <c r="R78" s="12">
        <v>56</v>
      </c>
      <c r="U78" s="113"/>
    </row>
    <row r="79" spans="2:21" ht="15.6" thickBot="1" x14ac:dyDescent="0.3">
      <c r="B79" s="97" t="s">
        <v>46</v>
      </c>
      <c r="C79" s="97"/>
      <c r="D79" s="97"/>
      <c r="E79" s="98"/>
      <c r="F79" s="18"/>
      <c r="G79" s="34"/>
      <c r="H79" s="30"/>
      <c r="I79" s="80"/>
      <c r="J79" s="80"/>
      <c r="K79" s="17"/>
      <c r="L79" s="17"/>
      <c r="M79" s="19"/>
      <c r="N79" s="19"/>
      <c r="O79" s="19"/>
      <c r="P79" s="19"/>
      <c r="Q79" s="2">
        <f t="shared" si="9"/>
        <v>0</v>
      </c>
      <c r="R79" s="12">
        <v>58</v>
      </c>
      <c r="U79" s="113"/>
    </row>
    <row r="80" spans="2:21" ht="15.6" thickBot="1" x14ac:dyDescent="0.3">
      <c r="B80" s="64"/>
      <c r="C80" s="64"/>
      <c r="D80" s="64"/>
      <c r="E80" s="7"/>
      <c r="F80" s="18"/>
      <c r="G80" s="34"/>
      <c r="H80" s="30"/>
      <c r="I80" s="80"/>
      <c r="J80" s="80"/>
      <c r="K80" s="17"/>
      <c r="L80" s="17"/>
      <c r="M80" s="19"/>
      <c r="N80" s="19"/>
      <c r="O80" s="19"/>
      <c r="P80" s="19"/>
      <c r="Q80" s="2">
        <f t="shared" si="9"/>
        <v>0</v>
      </c>
      <c r="R80" s="12">
        <v>60</v>
      </c>
      <c r="U80" s="113"/>
    </row>
    <row r="81" spans="2:21" ht="14.4" thickBot="1" x14ac:dyDescent="0.3">
      <c r="B81" s="30"/>
      <c r="C81" s="30"/>
      <c r="D81" s="30"/>
      <c r="E81" s="30"/>
      <c r="F81" s="30"/>
      <c r="G81" s="29"/>
      <c r="H81" s="30"/>
      <c r="I81" s="30"/>
      <c r="J81" s="30"/>
      <c r="K81" s="30"/>
      <c r="L81" s="30"/>
      <c r="M81" s="31"/>
      <c r="N81" s="31"/>
      <c r="O81" s="31"/>
      <c r="P81" s="31"/>
      <c r="Q81" s="29">
        <f t="shared" si="5"/>
        <v>0</v>
      </c>
      <c r="R81" s="12">
        <v>62</v>
      </c>
      <c r="U81" s="113"/>
    </row>
    <row r="82" spans="2:21" ht="14.4" thickBot="1" x14ac:dyDescent="0.3">
      <c r="B82" s="31">
        <f>IF(C4="x",1,0)</f>
        <v>0</v>
      </c>
      <c r="C82" s="31">
        <f>IF(G4="x",1,0)</f>
        <v>0</v>
      </c>
      <c r="D82" s="31">
        <f>IF(K4="x",1,0)</f>
        <v>0</v>
      </c>
      <c r="E82" s="31"/>
      <c r="F82" s="31"/>
      <c r="G82" s="31">
        <f>IF(I9&gt;0,1,0)</f>
        <v>0</v>
      </c>
      <c r="H82" s="31">
        <f>IF(L9&gt;0,1,0)</f>
        <v>0</v>
      </c>
      <c r="I82" s="30"/>
      <c r="J82" s="30"/>
      <c r="K82" s="62">
        <v>0.19</v>
      </c>
      <c r="L82" s="30"/>
      <c r="M82" s="30"/>
      <c r="N82" s="30"/>
      <c r="O82" s="65" t="s">
        <v>44</v>
      </c>
      <c r="P82" s="30"/>
      <c r="Q82" s="32">
        <f>SUM(Q52:Q81)</f>
        <v>0</v>
      </c>
      <c r="R82" s="12">
        <v>64</v>
      </c>
      <c r="U82" s="113"/>
    </row>
    <row r="83" spans="2:21" x14ac:dyDescent="0.25">
      <c r="B83" s="30" t="s">
        <v>51</v>
      </c>
      <c r="C83" s="30"/>
      <c r="D83" s="30"/>
      <c r="E83" s="30"/>
      <c r="F83" s="30"/>
      <c r="G83" s="29"/>
      <c r="H83" s="30"/>
      <c r="I83" s="30"/>
      <c r="J83" s="30"/>
      <c r="K83" s="62">
        <v>7.0000000000000007E-2</v>
      </c>
      <c r="L83" s="30"/>
      <c r="M83" s="96"/>
      <c r="N83" s="96"/>
      <c r="O83" s="41" t="s">
        <v>73</v>
      </c>
      <c r="P83" s="30"/>
      <c r="Q83" s="29">
        <f>Q82*M83</f>
        <v>0</v>
      </c>
      <c r="R83" s="12">
        <v>66</v>
      </c>
      <c r="U83" s="113"/>
    </row>
    <row r="84" spans="2:21" ht="14.4" x14ac:dyDescent="0.3">
      <c r="B84" s="33" t="s">
        <v>45</v>
      </c>
      <c r="C84" s="30"/>
      <c r="D84" s="30"/>
      <c r="E84" s="30"/>
      <c r="F84" s="30"/>
      <c r="G84" s="29"/>
      <c r="H84" s="30"/>
      <c r="I84" s="30"/>
      <c r="J84" s="30"/>
      <c r="K84" s="30"/>
      <c r="L84" s="30"/>
      <c r="N84" s="30"/>
      <c r="O84" s="63" t="s">
        <v>74</v>
      </c>
      <c r="P84" s="30"/>
      <c r="Q84" s="29">
        <f>Q82+Q83</f>
        <v>0</v>
      </c>
      <c r="R84" s="12">
        <v>68</v>
      </c>
      <c r="U84" s="113"/>
    </row>
    <row r="85" spans="2:21" ht="7.8" customHeight="1" x14ac:dyDescent="0.25">
      <c r="B85" s="30"/>
      <c r="C85" s="30"/>
      <c r="D85" s="30"/>
      <c r="E85" s="30"/>
      <c r="F85" s="30"/>
      <c r="G85" s="29"/>
      <c r="H85" s="30"/>
      <c r="I85" s="30"/>
      <c r="J85" s="30"/>
      <c r="K85" s="30"/>
      <c r="L85" s="30"/>
      <c r="M85" s="30"/>
      <c r="N85" s="30"/>
      <c r="O85" s="30"/>
      <c r="P85" s="30"/>
      <c r="Q85" s="29">
        <f t="shared" si="5"/>
        <v>0</v>
      </c>
      <c r="R85" s="12">
        <v>70</v>
      </c>
      <c r="U85" s="113"/>
    </row>
    <row r="86" spans="2:21" ht="21" x14ac:dyDescent="0.4">
      <c r="B86" s="42" t="str">
        <f>IF($Q$82&gt;0,IF(C4=0,"Bitte Namen ergänzen",""),"")</f>
        <v/>
      </c>
      <c r="C86" s="61"/>
      <c r="D86" s="61"/>
      <c r="E86" s="61"/>
      <c r="G86" s="42" t="str">
        <f>IF($Q$82&gt;0,IF(G4=0,"Bitte den Firmennamen ergänzen",""),"")</f>
        <v/>
      </c>
      <c r="I86" s="41"/>
      <c r="J86" s="41"/>
      <c r="K86" s="41"/>
      <c r="L86" s="30"/>
      <c r="M86" s="30"/>
      <c r="N86" s="30"/>
      <c r="O86" s="30"/>
      <c r="P86" s="30"/>
      <c r="Q86" s="29"/>
      <c r="R86" s="12">
        <v>72</v>
      </c>
      <c r="U86" s="113"/>
    </row>
    <row r="87" spans="2:21" ht="21" x14ac:dyDescent="0.4">
      <c r="B87" s="42" t="str">
        <f>IF($Q$82&gt;0,IF(B7=0,"Bitte den Straßennamen ergänzen",""),"")</f>
        <v/>
      </c>
      <c r="C87" s="61"/>
      <c r="D87" s="61"/>
      <c r="E87" s="61"/>
      <c r="F87" s="61"/>
      <c r="G87" s="61"/>
      <c r="I87" s="41"/>
      <c r="J87" s="41"/>
      <c r="K87" s="41"/>
      <c r="L87" s="30"/>
      <c r="M87" s="30"/>
      <c r="N87" s="30"/>
      <c r="O87" s="30"/>
      <c r="P87" s="30"/>
      <c r="Q87" s="29"/>
      <c r="R87" s="12">
        <v>74</v>
      </c>
      <c r="U87" s="113"/>
    </row>
    <row r="88" spans="2:21" ht="21" x14ac:dyDescent="0.4">
      <c r="B88" s="61" t="str">
        <f>IF($Q$82&gt;0,IF(G82+H82&lt;2,"Bitte die Uhrzeit ergänzen",""),"")</f>
        <v/>
      </c>
      <c r="C88" s="61"/>
      <c r="D88" s="61"/>
      <c r="E88" s="61"/>
      <c r="F88" s="61"/>
      <c r="G88" s="61"/>
      <c r="H88" s="42" t="str">
        <f>IF($Q$82&gt;0,IF(G9=0,"Bitte Personenzahl ergänzen",""),"")</f>
        <v/>
      </c>
      <c r="I88" s="41"/>
      <c r="J88" s="41"/>
      <c r="K88" s="41"/>
      <c r="L88" s="30"/>
      <c r="M88" s="30"/>
      <c r="N88" s="30"/>
      <c r="O88" s="30"/>
      <c r="P88" s="30"/>
      <c r="Q88" s="29"/>
      <c r="R88" s="12">
        <v>76</v>
      </c>
    </row>
    <row r="89" spans="2:21" ht="21" customHeight="1" x14ac:dyDescent="0.4">
      <c r="B89" s="61" t="str">
        <f>IF($Q$82&gt;0,IF(Q9=0,"Bitte das Veranstaltungsdatum ergänzen",""),"")</f>
        <v/>
      </c>
      <c r="C89" s="61"/>
      <c r="D89" s="61"/>
      <c r="E89" s="61"/>
      <c r="F89" s="61"/>
      <c r="G89" s="61"/>
      <c r="H89" s="61"/>
      <c r="I89" s="61"/>
      <c r="J89" s="61"/>
      <c r="K89" s="61"/>
      <c r="L89" s="30"/>
      <c r="M89" s="30"/>
      <c r="N89" s="30"/>
      <c r="O89" s="30"/>
      <c r="P89" s="30"/>
      <c r="Q89" s="29"/>
      <c r="R89" s="12">
        <v>78</v>
      </c>
    </row>
    <row r="90" spans="2:21" ht="14.4" customHeight="1" x14ac:dyDescent="0.4"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30"/>
      <c r="M90" s="30"/>
      <c r="N90" s="30"/>
      <c r="O90" s="30"/>
      <c r="P90" s="30"/>
      <c r="Q90" s="29"/>
      <c r="R90" s="12">
        <v>80</v>
      </c>
    </row>
    <row r="91" spans="2:21" ht="14.4" thickBot="1" x14ac:dyDescent="0.3">
      <c r="B91" s="1" t="s">
        <v>61</v>
      </c>
      <c r="G91" s="1"/>
      <c r="R91" s="12">
        <v>82</v>
      </c>
    </row>
    <row r="92" spans="2:21" ht="14.4" customHeight="1" x14ac:dyDescent="0.25">
      <c r="B92" s="87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9"/>
      <c r="R92" s="12">
        <v>84</v>
      </c>
    </row>
    <row r="93" spans="2:21" ht="14.4" customHeight="1" x14ac:dyDescent="0.25">
      <c r="B93" s="90"/>
      <c r="C93" s="91"/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2"/>
      <c r="R93" s="12">
        <v>86</v>
      </c>
    </row>
    <row r="94" spans="2:21" ht="13.8" customHeight="1" x14ac:dyDescent="0.25">
      <c r="B94" s="90"/>
      <c r="C94" s="91"/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2"/>
      <c r="R94" s="12">
        <v>88</v>
      </c>
    </row>
    <row r="95" spans="2:21" ht="13.8" customHeight="1" x14ac:dyDescent="0.25">
      <c r="B95" s="90"/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2"/>
      <c r="R95" s="12">
        <v>90</v>
      </c>
    </row>
    <row r="96" spans="2:21" ht="14.4" customHeight="1" x14ac:dyDescent="0.25">
      <c r="B96" s="90"/>
      <c r="C96" s="91"/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91"/>
      <c r="P96" s="91"/>
      <c r="Q96" s="92"/>
      <c r="R96" s="12">
        <v>92</v>
      </c>
    </row>
    <row r="97" spans="2:18" ht="14.4" customHeight="1" x14ac:dyDescent="0.25">
      <c r="B97" s="90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2"/>
      <c r="R97" s="12">
        <v>94</v>
      </c>
    </row>
    <row r="98" spans="2:18" ht="14.4" customHeight="1" x14ac:dyDescent="0.25">
      <c r="B98" s="90"/>
      <c r="C98" s="91"/>
      <c r="D98" s="91"/>
      <c r="E98" s="91"/>
      <c r="F98" s="91"/>
      <c r="G98" s="91"/>
      <c r="H98" s="91"/>
      <c r="I98" s="91"/>
      <c r="J98" s="91"/>
      <c r="K98" s="91"/>
      <c r="L98" s="91"/>
      <c r="M98" s="91"/>
      <c r="N98" s="91"/>
      <c r="O98" s="91"/>
      <c r="P98" s="91"/>
      <c r="Q98" s="92"/>
      <c r="R98" s="12">
        <v>96</v>
      </c>
    </row>
    <row r="99" spans="2:18" ht="14.4" customHeight="1" thickBot="1" x14ac:dyDescent="0.3">
      <c r="B99" s="93"/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5"/>
      <c r="R99" s="12">
        <v>98</v>
      </c>
    </row>
    <row r="100" spans="2:18" x14ac:dyDescent="0.25">
      <c r="R100" s="12">
        <v>100</v>
      </c>
    </row>
    <row r="101" spans="2:18" x14ac:dyDescent="0.25">
      <c r="R101" s="12">
        <v>102</v>
      </c>
    </row>
  </sheetData>
  <sheetProtection algorithmName="SHA-512" hashValue="XHmicAT48bsry8JYdrK1uZ8SFLoWnGGxoAoKb2tYQTcAc9CQxfGBiyum6piIWADccSQKlrmQ4+hNsPXQUJhVfQ==" saltValue="p/De19W+pAccT0AOsa1s3Q==" spinCount="100000" sheet="1" objects="1" scenarios="1" selectLockedCells="1"/>
  <mergeCells count="90">
    <mergeCell ref="B1:L2"/>
    <mergeCell ref="O8:Q8"/>
    <mergeCell ref="G4:Q4"/>
    <mergeCell ref="C4:E4"/>
    <mergeCell ref="B7:F7"/>
    <mergeCell ref="H7:J7"/>
    <mergeCell ref="L7:Q7"/>
    <mergeCell ref="N1:P1"/>
    <mergeCell ref="N2:P2"/>
    <mergeCell ref="B57:E58"/>
    <mergeCell ref="B9:D9"/>
    <mergeCell ref="K73:L73"/>
    <mergeCell ref="M73:O73"/>
    <mergeCell ref="K67:L67"/>
    <mergeCell ref="M67:O67"/>
    <mergeCell ref="M68:O68"/>
    <mergeCell ref="I72:J72"/>
    <mergeCell ref="K72:L72"/>
    <mergeCell ref="M72:O72"/>
    <mergeCell ref="I9:J9"/>
    <mergeCell ref="L9:N9"/>
    <mergeCell ref="J14:K14"/>
    <mergeCell ref="J15:K15"/>
    <mergeCell ref="I67:J67"/>
    <mergeCell ref="I73:J73"/>
    <mergeCell ref="I41:J41"/>
    <mergeCell ref="I56:J56"/>
    <mergeCell ref="J45:L45"/>
    <mergeCell ref="I68:J68"/>
    <mergeCell ref="K68:L68"/>
    <mergeCell ref="I57:J57"/>
    <mergeCell ref="I59:J59"/>
    <mergeCell ref="I60:J60"/>
    <mergeCell ref="I61:J61"/>
    <mergeCell ref="L57:M57"/>
    <mergeCell ref="L59:M59"/>
    <mergeCell ref="K65:L65"/>
    <mergeCell ref="M65:O65"/>
    <mergeCell ref="I66:J66"/>
    <mergeCell ref="K66:L66"/>
    <mergeCell ref="L60:M60"/>
    <mergeCell ref="B92:Q99"/>
    <mergeCell ref="I80:J80"/>
    <mergeCell ref="M83:N83"/>
    <mergeCell ref="M77:O77"/>
    <mergeCell ref="B79:E79"/>
    <mergeCell ref="I77:J77"/>
    <mergeCell ref="K77:L77"/>
    <mergeCell ref="I79:J79"/>
    <mergeCell ref="I78:J78"/>
    <mergeCell ref="M75:O75"/>
    <mergeCell ref="I76:J76"/>
    <mergeCell ref="M76:O76"/>
    <mergeCell ref="M66:O66"/>
    <mergeCell ref="I65:J65"/>
    <mergeCell ref="K76:L76"/>
    <mergeCell ref="I75:J75"/>
    <mergeCell ref="K75:L75"/>
    <mergeCell ref="I74:J74"/>
    <mergeCell ref="K74:L74"/>
    <mergeCell ref="M74:O74"/>
    <mergeCell ref="I62:J62"/>
    <mergeCell ref="I63:J63"/>
    <mergeCell ref="N56:P56"/>
    <mergeCell ref="O59:P59"/>
    <mergeCell ref="O60:P60"/>
    <mergeCell ref="O61:P61"/>
    <mergeCell ref="O58:P58"/>
    <mergeCell ref="O57:P57"/>
    <mergeCell ref="L61:M61"/>
    <mergeCell ref="L62:M62"/>
    <mergeCell ref="L63:M63"/>
    <mergeCell ref="O62:P62"/>
    <mergeCell ref="O63:P63"/>
    <mergeCell ref="I26:M26"/>
    <mergeCell ref="I29:M29"/>
    <mergeCell ref="I32:M32"/>
    <mergeCell ref="I35:M35"/>
    <mergeCell ref="I38:M38"/>
    <mergeCell ref="I25:M25"/>
    <mergeCell ref="I21:Q22"/>
    <mergeCell ref="J17:K17"/>
    <mergeCell ref="F13:H13"/>
    <mergeCell ref="N13:O13"/>
    <mergeCell ref="N14:O14"/>
    <mergeCell ref="N15:O15"/>
    <mergeCell ref="N16:O16"/>
    <mergeCell ref="N17:O17"/>
    <mergeCell ref="J13:K13"/>
    <mergeCell ref="J16:K16"/>
  </mergeCells>
  <conditionalFormatting sqref="A1:A10 R3:XFD4 O5:XFD6 R7:XFD10 A11:F11 J11:XFD11 A12:G12 I12:XFD12 A13:I13 L13:M17 P13:XFD17 A14:F17 H14:I17 A18:XFD20 A21 C21:D21 H21:I21 R21:XFD22 A22:H22 A23:XFD24 A25:I25 N25:XFD25 A79:B79 A82:L82 A83:M83 A84:L84 A86:E86 G86 A87:G87 A88:XFD1048576 F79:Q79 A80:Q81 N82:Q82 O83:Q83 N84:Q84 A85:Q85 I86:Q87 A73:Q78 A26:XFD50 A72:XFD72 A51:Q71 S51:XFD71 U73:XFD87 R51:R101">
    <cfRule type="cellIs" dxfId="13" priority="22" operator="equal">
      <formula>0</formula>
    </cfRule>
  </conditionalFormatting>
  <conditionalFormatting sqref="B6:B7">
    <cfRule type="cellIs" dxfId="12" priority="14" operator="equal">
      <formula>0</formula>
    </cfRule>
  </conditionalFormatting>
  <conditionalFormatting sqref="B9:B10">
    <cfRule type="cellIs" dxfId="11" priority="7" operator="equal">
      <formula>0</formula>
    </cfRule>
  </conditionalFormatting>
  <conditionalFormatting sqref="B4:C4 G4 B7 H7 L7 B9 G9 I9 L9 Q9">
    <cfRule type="cellIs" dxfId="10" priority="5" operator="notEqual">
      <formula>0</formula>
    </cfRule>
  </conditionalFormatting>
  <conditionalFormatting sqref="B7:F7 H7:J7 L7:Q7 B9:D9 G9 I9:J9 L9:N9 Q9">
    <cfRule type="cellIs" dxfId="9" priority="2" operator="greaterThan">
      <formula>0</formula>
    </cfRule>
  </conditionalFormatting>
  <conditionalFormatting sqref="C3:C4">
    <cfRule type="cellIs" dxfId="8" priority="11" operator="equal">
      <formula>0</formula>
    </cfRule>
  </conditionalFormatting>
  <conditionalFormatting sqref="C4:E4">
    <cfRule type="cellIs" dxfId="7" priority="4" operator="greaterThan">
      <formula>0</formula>
    </cfRule>
  </conditionalFormatting>
  <conditionalFormatting sqref="F9:G10">
    <cfRule type="cellIs" dxfId="6" priority="8" operator="equal">
      <formula>0</formula>
    </cfRule>
  </conditionalFormatting>
  <conditionalFormatting sqref="G3:G4">
    <cfRule type="cellIs" dxfId="5" priority="10" operator="equal">
      <formula>0</formula>
    </cfRule>
  </conditionalFormatting>
  <conditionalFormatting sqref="G4:Q4">
    <cfRule type="cellIs" dxfId="4" priority="3" operator="greaterThan">
      <formula>0</formula>
    </cfRule>
  </conditionalFormatting>
  <conditionalFormatting sqref="N1:XFD2">
    <cfRule type="cellIs" dxfId="3" priority="1" operator="equal">
      <formula>0</formula>
    </cfRule>
  </conditionalFormatting>
  <conditionalFormatting sqref="O3 N5">
    <cfRule type="cellIs" dxfId="2" priority="15" operator="equal">
      <formula>0</formula>
    </cfRule>
  </conditionalFormatting>
  <conditionalFormatting sqref="O9:Q10">
    <cfRule type="cellIs" dxfId="1" priority="9" operator="equal">
      <formula>0</formula>
    </cfRule>
  </conditionalFormatting>
  <conditionalFormatting sqref="Q84">
    <cfRule type="cellIs" dxfId="0" priority="6" operator="greaterThan">
      <formula>$Q$82</formula>
    </cfRule>
  </conditionalFormatting>
  <dataValidations count="10">
    <dataValidation type="list" allowBlank="1" showInputMessage="1" showErrorMessage="1" sqref="F46:F48 F20 M11 H28 H25 F16:F17 F14 I13:I17 M13:M17 F57:F80 H37 H34 H31 F42:F44" xr:uid="{00000000-0002-0000-0000-000000000000}">
      <formula1>$A$41:$A$42</formula1>
    </dataValidation>
    <dataValidation showDropDown="1" showErrorMessage="1" sqref="F45" xr:uid="{00000000-0002-0000-0000-000001000000}"/>
    <dataValidation type="list" allowBlank="1" showInputMessage="1" showErrorMessage="1" sqref="B4" xr:uid="{00000000-0002-0000-0000-000002000000}">
      <formula1>$M$22:$M$25</formula1>
    </dataValidation>
    <dataValidation type="date" allowBlank="1" showInputMessage="1" showErrorMessage="1" sqref="Q9:Q10" xr:uid="{00000000-0002-0000-0000-000003000000}">
      <formula1>44927</formula1>
      <formula2>48579</formula2>
    </dataValidation>
    <dataValidation type="time" allowBlank="1" showInputMessage="1" showErrorMessage="1" sqref="I9:I10 J10" xr:uid="{00000000-0002-0000-0000-000004000000}">
      <formula1>0.25</formula1>
      <formula2>0.958333333333333</formula2>
    </dataValidation>
    <dataValidation type="whole" allowBlank="1" showInputMessage="1" showErrorMessage="1" sqref="G9:G10" xr:uid="{00000000-0002-0000-0000-000005000000}">
      <formula1>1</formula1>
      <formula2>2500</formula2>
    </dataValidation>
    <dataValidation type="time" allowBlank="1" showInputMessage="1" showErrorMessage="1" sqref="L9:L10 M10:N10" xr:uid="{00000000-0002-0000-0000-000006000000}">
      <formula1>0.25</formula1>
      <formula2>0.999305555555556</formula2>
    </dataValidation>
    <dataValidation type="list" allowBlank="1" showInputMessage="1" showErrorMessage="1" sqref="M83" xr:uid="{00000000-0002-0000-0000-000007000000}">
      <formula1>$K$82:$K$84</formula1>
    </dataValidation>
    <dataValidation type="whole" allowBlank="1" showInputMessage="1" showErrorMessage="1" sqref="H7:J7" xr:uid="{00000000-0002-0000-0000-000008000000}">
      <formula1>1</formula1>
      <formula2>100000</formula2>
    </dataValidation>
    <dataValidation type="list" allowBlank="1" showInputMessage="1" showErrorMessage="1" sqref="I72:J73" xr:uid="{22FE9C25-BE13-45D1-A147-13C46D0C267C}">
      <formula1>$R$51:$R$101</formula1>
    </dataValidation>
  </dataValidations>
  <hyperlinks>
    <hyperlink ref="B84" r:id="rId1" xr:uid="{00000000-0004-0000-0000-000000000000}"/>
  </hyperlinks>
  <pageMargins left="0.35433070866141736" right="0.27559055118110237" top="0.31496062992125984" bottom="0.31496062992125984" header="0.31496062992125984" footer="0.31496062992125984"/>
  <pageSetup paperSize="9" orientation="portrait" r:id="rId2"/>
  <headerFooter differentFirst="1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Reinelt</dc:creator>
  <cp:lastModifiedBy>Thomas Reinelt</cp:lastModifiedBy>
  <cp:lastPrinted>2023-02-09T08:43:49Z</cp:lastPrinted>
  <dcterms:created xsi:type="dcterms:W3CDTF">2022-10-21T11:45:56Z</dcterms:created>
  <dcterms:modified xsi:type="dcterms:W3CDTF">2025-04-17T07:46:28Z</dcterms:modified>
</cp:coreProperties>
</file>